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21"/>
  <workbookPr autoCompressPictures="0" defaultThemeVersion="124226"/>
  <mc:AlternateContent xmlns:mc="http://schemas.openxmlformats.org/markup-compatibility/2006">
    <mc:Choice Requires="x15">
      <x15ac:absPath xmlns:x15ac="http://schemas.microsoft.com/office/spreadsheetml/2010/11/ac" url="C:\Users\ingdi\OneDrive\Escritorio\FONVIVIENDA\9. Los siete\ORIENTE\Modelos documentos\final\"/>
    </mc:Choice>
  </mc:AlternateContent>
  <xr:revisionPtr revIDLastSave="1" documentId="11_F9B22EB99F8C14E404E905659221628F3A7C7221" xr6:coauthVersionLast="47" xr6:coauthVersionMax="47" xr10:uidLastSave="{9F335528-E67D-4F11-BAB9-1F07D52115F5}"/>
  <bookViews>
    <workbookView xWindow="0" yWindow="0" windowWidth="18213" windowHeight="6400" xr2:uid="{00000000-000D-0000-FFFF-FFFF00000000}"/>
  </bookViews>
  <sheets>
    <sheet name="Instrucciones" sheetId="9" r:id="rId1"/>
    <sheet name="Formato Matriz" sheetId="7" r:id="rId2"/>
    <sheet name="RIESGO DEL PROYECTO" sheetId="6" r:id="rId3"/>
    <sheet name="Prob. e Impacto" sheetId="5" r:id="rId4"/>
  </sheets>
  <definedNames>
    <definedName name="_xlnm._FilterDatabase" localSheetId="1" hidden="1">'Formato Matriz'!$B$6:$U$49</definedName>
    <definedName name="_xlnm.Print_Area" localSheetId="1">'Formato Matriz'!$B$1:$R$60</definedName>
    <definedName name="_xlnm.Print_Area" localSheetId="3">'Prob. e Impacto'!$A$1:$K$18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22" i="7" l="1"/>
  <c r="M23" i="7"/>
  <c r="M24" i="7"/>
  <c r="M25" i="7"/>
  <c r="M26" i="7"/>
  <c r="M27" i="7"/>
  <c r="M28" i="7"/>
  <c r="M29" i="7"/>
  <c r="M30" i="7"/>
  <c r="M31" i="7"/>
  <c r="M32" i="7"/>
  <c r="M33" i="7"/>
  <c r="M34" i="7"/>
  <c r="M35" i="7"/>
  <c r="M36" i="7"/>
  <c r="M37" i="7"/>
  <c r="M38" i="7"/>
  <c r="M39" i="7"/>
  <c r="M40" i="7"/>
  <c r="M41" i="7"/>
  <c r="M42" i="7"/>
  <c r="M43" i="7"/>
  <c r="M44" i="7"/>
  <c r="M45" i="7"/>
  <c r="M46" i="7"/>
  <c r="M47" i="7"/>
  <c r="M48" i="7"/>
  <c r="M49" i="7"/>
  <c r="M50" i="7"/>
  <c r="M51" i="7"/>
  <c r="M52" i="7"/>
  <c r="M53" i="7"/>
  <c r="M21" i="7"/>
  <c r="N8" i="7"/>
  <c r="O8" i="7"/>
  <c r="N9" i="7"/>
  <c r="O9" i="7"/>
  <c r="N10" i="7"/>
  <c r="O10" i="7"/>
  <c r="N11" i="7"/>
  <c r="O11" i="7"/>
  <c r="N12" i="7"/>
  <c r="O12" i="7"/>
  <c r="N13" i="7"/>
  <c r="O13" i="7"/>
  <c r="N14" i="7"/>
  <c r="O14" i="7"/>
  <c r="N15" i="7"/>
  <c r="O15" i="7"/>
  <c r="N16" i="7"/>
  <c r="O16" i="7"/>
  <c r="N17" i="7"/>
  <c r="O17" i="7"/>
  <c r="N18" i="7"/>
  <c r="O18" i="7"/>
  <c r="N19" i="7"/>
  <c r="O19" i="7"/>
  <c r="N20" i="7"/>
  <c r="O20" i="7"/>
  <c r="N21" i="7"/>
  <c r="O21" i="7"/>
  <c r="N22" i="7"/>
  <c r="O22" i="7"/>
  <c r="N23" i="7"/>
  <c r="O23" i="7"/>
  <c r="P23" i="7" s="1"/>
  <c r="Q23" i="7" s="1"/>
  <c r="N24" i="7"/>
  <c r="O24" i="7"/>
  <c r="N25" i="7"/>
  <c r="O25" i="7"/>
  <c r="N26" i="7"/>
  <c r="O26" i="7"/>
  <c r="N27" i="7"/>
  <c r="O27" i="7"/>
  <c r="N28" i="7"/>
  <c r="O28" i="7"/>
  <c r="N29" i="7"/>
  <c r="O29" i="7"/>
  <c r="N30" i="7"/>
  <c r="O30" i="7"/>
  <c r="P30" i="7" s="1"/>
  <c r="Q30" i="7" s="1"/>
  <c r="N31" i="7"/>
  <c r="O31" i="7"/>
  <c r="N32" i="7"/>
  <c r="O32" i="7"/>
  <c r="P32" i="7" s="1"/>
  <c r="Q32" i="7" s="1"/>
  <c r="N33" i="7"/>
  <c r="O33" i="7"/>
  <c r="N34" i="7"/>
  <c r="O34" i="7"/>
  <c r="N35" i="7"/>
  <c r="O35" i="7"/>
  <c r="N36" i="7"/>
  <c r="O36" i="7"/>
  <c r="N37" i="7"/>
  <c r="O37" i="7"/>
  <c r="N38" i="7"/>
  <c r="O38" i="7"/>
  <c r="P38" i="7" s="1"/>
  <c r="N39" i="7"/>
  <c r="O39" i="7"/>
  <c r="P39" i="7" s="1"/>
  <c r="Q39" i="7" s="1"/>
  <c r="N40" i="7"/>
  <c r="O40" i="7"/>
  <c r="N41" i="7"/>
  <c r="O41" i="7"/>
  <c r="N42" i="7"/>
  <c r="O42" i="7"/>
  <c r="N43" i="7"/>
  <c r="O43" i="7"/>
  <c r="N44" i="7"/>
  <c r="O44" i="7"/>
  <c r="N45" i="7"/>
  <c r="O45" i="7"/>
  <c r="N46" i="7"/>
  <c r="O46" i="7"/>
  <c r="P46" i="7" s="1"/>
  <c r="Q46" i="7" s="1"/>
  <c r="N47" i="7"/>
  <c r="O47" i="7"/>
  <c r="P47" i="7"/>
  <c r="Q47" i="7" s="1"/>
  <c r="N48" i="7"/>
  <c r="O48" i="7"/>
  <c r="N49" i="7"/>
  <c r="O49" i="7"/>
  <c r="N50" i="7"/>
  <c r="O50" i="7"/>
  <c r="N51" i="7"/>
  <c r="O51" i="7"/>
  <c r="N52" i="7"/>
  <c r="O52" i="7"/>
  <c r="N53" i="7"/>
  <c r="O53" i="7"/>
  <c r="P53" i="7"/>
  <c r="Q53" i="7" s="1"/>
  <c r="O7" i="7"/>
  <c r="P29" i="7" l="1"/>
  <c r="P37" i="7"/>
  <c r="P44" i="7"/>
  <c r="Q44" i="7" s="1"/>
  <c r="P49" i="7"/>
  <c r="P28" i="7"/>
  <c r="Q28" i="7" s="1"/>
  <c r="P45" i="7"/>
  <c r="Q45" i="7" s="1"/>
  <c r="P35" i="7"/>
  <c r="Q35" i="7" s="1"/>
  <c r="P27" i="7"/>
  <c r="Q27" i="7" s="1"/>
  <c r="P24" i="7"/>
  <c r="Q24" i="7" s="1"/>
  <c r="P31" i="7"/>
  <c r="Q31" i="7" s="1"/>
  <c r="P25" i="7"/>
  <c r="Q25" i="7" s="1"/>
  <c r="P22" i="7"/>
  <c r="Q22" i="7" s="1"/>
  <c r="P50" i="7"/>
  <c r="P34" i="7"/>
  <c r="P41" i="7"/>
  <c r="Q41" i="7" s="1"/>
  <c r="P48" i="7"/>
  <c r="P33" i="7"/>
  <c r="Q33" i="7" s="1"/>
  <c r="P40" i="7"/>
  <c r="P51" i="7"/>
  <c r="P43" i="7"/>
  <c r="Q43" i="7" s="1"/>
  <c r="P52" i="7"/>
  <c r="Q52" i="7" s="1"/>
  <c r="P36" i="7"/>
  <c r="Q36" i="7" s="1"/>
  <c r="P42" i="7"/>
  <c r="P26" i="7"/>
  <c r="P21" i="7"/>
  <c r="Q21" i="7" s="1"/>
  <c r="N7" i="7"/>
  <c r="M12" i="7"/>
  <c r="P12" i="7" s="1"/>
  <c r="Q12" i="7" s="1"/>
  <c r="M8" i="7"/>
  <c r="P8" i="7" s="1"/>
  <c r="Q8" i="7" s="1"/>
  <c r="M19" i="7" l="1"/>
  <c r="P19" i="7" s="1"/>
  <c r="Q19" i="7" s="1"/>
  <c r="M15" i="7"/>
  <c r="P15" i="7" s="1"/>
  <c r="Q15" i="7" s="1"/>
  <c r="M16" i="7"/>
  <c r="P16" i="7" s="1"/>
  <c r="Q16" i="7" s="1"/>
  <c r="M17" i="7"/>
  <c r="P17" i="7" s="1"/>
  <c r="Q17" i="7" s="1"/>
  <c r="M18" i="7"/>
  <c r="P18" i="7" s="1"/>
  <c r="Q18" i="7" s="1"/>
  <c r="M20" i="7"/>
  <c r="P20" i="7" s="1"/>
  <c r="Q20" i="7" s="1"/>
  <c r="M11" i="7"/>
  <c r="P11" i="7" s="1"/>
  <c r="Q11" i="7" s="1"/>
  <c r="M13" i="7"/>
  <c r="P13" i="7" s="1"/>
  <c r="Q13" i="7" s="1"/>
  <c r="M14" i="7"/>
  <c r="P14" i="7" s="1"/>
  <c r="Q14" i="7" s="1"/>
  <c r="M9" i="7"/>
  <c r="P9" i="7" s="1"/>
  <c r="Q9" i="7" s="1"/>
  <c r="M10" i="7"/>
  <c r="P10" i="7" s="1"/>
  <c r="M7" i="7"/>
  <c r="U14" i="7"/>
  <c r="P7" i="7" l="1"/>
  <c r="Q7" i="7" s="1"/>
  <c r="U3" i="7"/>
  <c r="U4" i="7"/>
  <c r="U5" i="7"/>
  <c r="F3" i="6" l="1"/>
  <c r="U6" i="7"/>
  <c r="H7" i="6"/>
  <c r="E6" i="6"/>
  <c r="G3" i="6"/>
  <c r="H3" i="6"/>
  <c r="F4" i="6"/>
  <c r="E4" i="6"/>
  <c r="F6" i="6"/>
  <c r="H4" i="6"/>
  <c r="F5" i="6"/>
  <c r="H5" i="6"/>
  <c r="F7" i="6"/>
  <c r="D4" i="6"/>
  <c r="G7" i="6"/>
  <c r="G6" i="6"/>
  <c r="D6" i="6"/>
  <c r="D7" i="6"/>
  <c r="E5" i="6"/>
  <c r="H6" i="6"/>
  <c r="D3" i="6"/>
  <c r="G5" i="6"/>
  <c r="E3" i="6"/>
  <c r="E7" i="6"/>
  <c r="D5" i="6"/>
  <c r="G4" i="6"/>
</calcChain>
</file>

<file path=xl/sharedStrings.xml><?xml version="1.0" encoding="utf-8"?>
<sst xmlns="http://schemas.openxmlformats.org/spreadsheetml/2006/main" count="323" uniqueCount="213">
  <si>
    <t>LAS CELDAS QUE ENCUENTRE EN ESTE COLOR, SON CELDAS A DILIGENCIAR</t>
  </si>
  <si>
    <t>INSTRUCCIONES</t>
  </si>
  <si>
    <t>1. En la pestaña "Formato Matriz" diligencie la columna "Riesgo/Causa". Utilice la base de riesgos en la pestaña "Riesgos" para identificar los riesgos que aplican.</t>
  </si>
  <si>
    <t>2. Teniendo en cuenta la información en la pestaña "Prob. E Impacto", valore los riesgos que identificó.</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</si>
  <si>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</si>
  <si>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</si>
  <si>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5. En la pestaña "Lista de Procesos" por favor indique los procesos que serán usados para desarrollar el proyecto.</t>
  </si>
  <si>
    <r>
      <rPr>
        <sz val="11"/>
        <color rgb="FF000000"/>
        <rFont val="Calibri"/>
        <scheme val="minor"/>
      </rPr>
      <t xml:space="preserve">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retroalimentado por el equipo técnico y jurídico, en el marco de la estrategia de asistencia técnica - gestión del conocimiento.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t>
    </r>
    <r>
      <rPr>
        <sz val="11"/>
        <color rgb="FFFF0000"/>
        <rFont val="Calibri"/>
        <scheme val="minor"/>
      </rPr>
      <t xml:space="preserve">7. Los mitigantes sugeridos al Contratista corresponden a tratamientos idicativos o sugeridos, sin prejuicio de que el Contratista pueda definir unos de mejor cobertura frente a la gestión de la probabilidad o impacto de los riesgos identificados.
</t>
    </r>
    <r>
      <rPr>
        <sz val="11"/>
        <color rgb="FF000000"/>
        <rFont val="Calibri"/>
        <scheme val="minor"/>
      </rPr>
      <t>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r>
  </si>
  <si>
    <t xml:space="preserve"> Matriz de Riesgo
Objeto: ELABORAR POR EL SISTEMA DE PRECIO GLOBAL FIJO SIN FÓRMULA DE REAJUSTE Y DE CONFORMIDAD CON LAS ESPECIFICACIONES ESTABLECIDAS EN LOS TÉRMINOS DE REFERENCIA, LA CATEGORIZACIÓN, DIAGNÓSTICO Y EJECUCIÓN PARA LA APLICACIÓN DE LOS SUBSIDIOS FAMILIARES DE VIVIENDA BAJO LA MODALIDAD DE MEJORAMIENTO DE VIVIENDA URBANA EN ESPECIE EN EL MUNICIPIO DE LOS MUNICIPIOS SARDINATA Y TIBÚ EN EL DEPARTAMENTO NORTE DE SANTANDER (LOTE 1) O LOS MUNICIPIOS DE TEORAMA, CONVENCIÓN, SAN CALIXTO Y HACARÍ EN EL DEPARTAMENTO NORTE DE SANTANDER (LOTE 2) O LOS MUNICIPIOS SAN DIEGO EN EL DEPARTAMENTO CESAR (LOTE 3).</t>
  </si>
  <si>
    <t>Evaluación Probabilidad Inherente</t>
  </si>
  <si>
    <t>Evaluación Impacto Inherente</t>
  </si>
  <si>
    <t>No.</t>
  </si>
  <si>
    <t>Riesgo/Causa</t>
  </si>
  <si>
    <t>Responsable</t>
  </si>
  <si>
    <t>Impacto</t>
  </si>
  <si>
    <t>Probabilidad</t>
  </si>
  <si>
    <t>P</t>
  </si>
  <si>
    <t>I</t>
  </si>
  <si>
    <t>Nivel de Riesgo</t>
  </si>
  <si>
    <t>Mitigantes Sugeridos</t>
  </si>
  <si>
    <t>Evaluación Probabilidad Residual</t>
  </si>
  <si>
    <t>Costo del contrato</t>
  </si>
  <si>
    <t>Tiempo del contrato</t>
  </si>
  <si>
    <t xml:space="preserve">Alcance </t>
  </si>
  <si>
    <t>Calidad</t>
  </si>
  <si>
    <t>Reputacional</t>
  </si>
  <si>
    <t>Legal</t>
  </si>
  <si>
    <t>Evaluación Impacto Residual</t>
  </si>
  <si>
    <t>RIESGOS DE CONTRATACIÓN</t>
  </si>
  <si>
    <t>Deficiencias en la elaboración de la propuesta debido a desconocimiento de las condiciones reales y actuales del mercado o falta de experticia.</t>
  </si>
  <si>
    <t>Contratista</t>
  </si>
  <si>
    <t>Posible</t>
  </si>
  <si>
    <t>Estructurar la oferta de conformidad conlos requerimientos de los TDR, el estado y la condiciones del mercado y con la capacidad técnica, económica y jurídica del contratista</t>
  </si>
  <si>
    <t>Reproceso en las convocatorias debido a que la convocatoria resulta desierta.</t>
  </si>
  <si>
    <t>Contratante</t>
  </si>
  <si>
    <t>Análisis del sector y estudio de mercado por parte de la Entidad contratante.</t>
  </si>
  <si>
    <t>Retraso en el inicio del contrato debido a la falta de cumplimiento de los requisitos previos a la firma del acta de inicio.</t>
  </si>
  <si>
    <t>Compartido</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</si>
  <si>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</si>
  <si>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Probable</t>
  </si>
  <si>
    <t>RIESGOS ASOCIADOS A LOS ENTREGABLES</t>
  </si>
  <si>
    <t>Modificaciones de algunos de los productos a entregar y/o modificaciones de algunos de los alcances del contrato sin aprobación de la supervisión/interventoría.</t>
  </si>
  <si>
    <t>Alto</t>
  </si>
  <si>
    <t>Deberá asumir el costo por entrega de productos que presenten deficiencias o fallas.</t>
  </si>
  <si>
    <t>Certeza</t>
  </si>
  <si>
    <t>Afectaciones en la ejecución del contrato debido mayores cantidades de obra o ítems no previstos por el contratista que afecten el presupuesto inicial aprobado.</t>
  </si>
  <si>
    <t>Raro</t>
  </si>
  <si>
    <t>Deberá asumir el costo por mayores cantidaes o items no previstos en el diagóastico presentado.</t>
  </si>
  <si>
    <t>Afectación a la ejecución del contrato en la etapa de obra con ocasión a retrasos o demoras en la entrega de las viviendas o áreas a intervenir</t>
  </si>
  <si>
    <t xml:space="preserve">El contratista tiene que realizar todas las gestiones necesarias para la entrega de las edificaciones y/o áreas a intervenir.
El contratista deberá contemplar dentro de su modelo de negocio y cronograma de ejecución contractual situaciones relacionadas con este riesgo. </t>
  </si>
  <si>
    <t>Afectación en la ejecución del contrato debido a errores o fallas en las metodologías adoptadas por el contratista.</t>
  </si>
  <si>
    <t>Improbable</t>
  </si>
  <si>
    <t>Realizar pruebas y ensayos pertinentes de la efectividad de las metodologías propuestas.</t>
  </si>
  <si>
    <t>Afectación a la ejecución del contrato debido a entregables insuficientes, defectuosos, y/o incompletos según el alcance y las especificaciones técnicas establecidas.</t>
  </si>
  <si>
    <t xml:space="preserve">Verificar el cumplimiento de los requisitos establecidos, previo a la entrega de los productos, de conformidad con las especificaciones técnicas establecidas en los documentos contractuales. </t>
  </si>
  <si>
    <t>RIESGOS ASOCIADOS A LA INFORMACIÓN</t>
  </si>
  <si>
    <t>Afectación a la ejecución del contrato debido a dificultad en el acceso a las fuentes de información.</t>
  </si>
  <si>
    <t xml:space="preserve">El contratista implementará diferentes mecanismos de búsqueda de información que permitan obtener los datos necesarios para la ejecución del objeto contractual. </t>
  </si>
  <si>
    <t>Pérdida de la información física o electrónica debido a errores humanos, almacenamiento inadecuado o fallas en los sistemas de información.</t>
  </si>
  <si>
    <t xml:space="preserve">El contratista deberá implementar controles y inventarios y back ups de la información originada en el marco de la ejecución del objeto contractual.  </t>
  </si>
  <si>
    <t>Utilización indebida o revelación de información confidencial a un tercero no autorizado por parte del contratista/interventor.</t>
  </si>
  <si>
    <t xml:space="preserve">Se Implementarán acuerdos de confidencialidad en el manejo de la información reservada. </t>
  </si>
  <si>
    <t>RIESGOS AMBIENTALES</t>
  </si>
  <si>
    <t>Afectación a la ejecución del contrato debido a condiciones climáticas de la zona</t>
  </si>
  <si>
    <t>Seguimiento en materia climática a la ejecución del contrato y emisión de alertas tempranas.</t>
  </si>
  <si>
    <t>Terremotos, huracanes, tornados, volcanes, inundaciones fluviales, deslizamientos exorbitantes, vientos exorbitantes, incendios no provocados y/o demás fuerzas de la naturaleza.</t>
  </si>
  <si>
    <t>Seguimiento en materia  ambiental a la ejecución del contrato y emisión de alertas tempranas.</t>
  </si>
  <si>
    <t>Afectación a la ejecución del contrato debido a la existencia de características o condiciones del terreno adversas.</t>
  </si>
  <si>
    <t>Instalación de mesas de trabajo entre el contratista y el contratante, en las cuales se revisen este tipo de situaciones.</t>
  </si>
  <si>
    <t xml:space="preserve">Afectación a la ejecución del contrato debido a la ausencia del suministro de agua.   </t>
  </si>
  <si>
    <t>Contar con sistemas de almacenamiento de agua necesaria para garantizar la correcta ejecución del contrato.</t>
  </si>
  <si>
    <t>Afectación a la ejecución del contrato debido a la ausencia del suministro de energía.</t>
  </si>
  <si>
    <t xml:space="preserve">Contar con mecanimos alternos para el suministro de energía en caso de requerirse para el manejo de las herramientas necesarias. </t>
  </si>
  <si>
    <t>Falta de disponibilidad de predios y servidumbres debido a la deficiencia en la verificación o legalización de la titularidad de los predios y servidumbres.</t>
  </si>
  <si>
    <t>Deberá asumir el costo de los mayores tiempos ocasionados por estas demoras.</t>
  </si>
  <si>
    <t>RIESGOS ASOCIADOS CON TERCEROS</t>
  </si>
  <si>
    <t>Afectación a la ejecución del contrato debido a alteraciones o factores de orden público (paros, huelgas).</t>
  </si>
  <si>
    <t>Tanto la Entidad como el contratista deberán informarse sobre las anomalias en el orden público que puedan afectar el cumplimiento del contrato.</t>
  </si>
  <si>
    <t>Afectación a la ejecución del contrato debido a retrasos en las autorizaciones requeridas por parte de un tercero.</t>
  </si>
  <si>
    <t>Daños causados a bienes o propiedades de terceros debido a la ejecución propia del contrato.</t>
  </si>
  <si>
    <t>Bajo</t>
  </si>
  <si>
    <t>Elaboración de planes de contingencia frente a posibles situaciones de afectación a terceros que se presente en el marco de la ejecución contractual</t>
  </si>
  <si>
    <t xml:space="preserve">Dificultades, parálisis o imposibilidad en la ejecución del contrato debido a grupos al margen de la ley. </t>
  </si>
  <si>
    <t>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implemetar acciones que permitan superar la situación.</t>
  </si>
  <si>
    <t>Solicitud de pago de prebendas para permitir el desarrollo del contrato debido a presencia de grupos al margen de la ley en la zona.</t>
  </si>
  <si>
    <t>Deberá contemplar dentro de su metodologia y plan de trabajo y de acuerdo al territorio en el cual se llevará a cabo la Consultoría, la materialización de este riesgo. Se debe garantizar la denuncia ante las autoridades competentes, absteniendose de realizar cualquier tipo de pagos y al mismo tiempo generar la alerta ante la entidad contratante.</t>
  </si>
  <si>
    <t>RIESGOS LEGALES</t>
  </si>
  <si>
    <t>Afectación a la ejecución del contrato debido a demandas o condenas instauradas por diferentes actores al contratista/interventor.</t>
  </si>
  <si>
    <t xml:space="preserve">El contratista se obliga a mantener indemne a la Contratante, al cliente en cualquier reclamación o proceso judicial causado por actos u omisiones de este. </t>
  </si>
  <si>
    <t>Afectación a la ejecución del contrato y sus derivados (interventoría) debido al abandono del mismo</t>
  </si>
  <si>
    <t xml:space="preserve">El contratista presentará las garantías respectivas y requeridas dentro del contrato las cuales aseguraran el cumplimiento del objeto contractual y de sus obligaciones. </t>
  </si>
  <si>
    <t>RIESGO REGULATORIO Y POLITICO</t>
  </si>
  <si>
    <t>Modificaciones o ajustes contractuales debido a cambios normativos en el marco regulatorio o normatividad aplicable al proyecto.</t>
  </si>
  <si>
    <t>El contratista debe mantenerse actualizado frente a los cambios normativos que se presenten.</t>
  </si>
  <si>
    <t>Afectación en el inicio del contrato debido a la demora de trámites ante las entidades competentes.</t>
  </si>
  <si>
    <t>Deberá sumir el costo de los mayores tiempos ocasionados por estas demoras.</t>
  </si>
  <si>
    <t xml:space="preserve">Afectación a la ejecución del contrato debido a declaratorias de estado de emergencia de cualquier indole en el territorio nacional. </t>
  </si>
  <si>
    <t>Se deberá adoptar las medidas contractules necesarias para ajustar la ejecución del contrato a la situación y los hechos que generaron la necesidad de modificación de las condiciones inicialmente pactadas.</t>
  </si>
  <si>
    <t>Afectaciones en la ejecución del contrato debido a cambios de Gobierno o Administradores en la entidad contratante.</t>
  </si>
  <si>
    <t>Medio</t>
  </si>
  <si>
    <t xml:space="preserve">El contratista deberá contemplar dentro de su modelo de negocio y cronograma de ejecución contractual situacione relacionadas con este riesgo. </t>
  </si>
  <si>
    <t>Afectación a la ejecución del contrato debido a falta de Coordinación Interinstitucional.</t>
  </si>
  <si>
    <t>RIESGOS DE MANO DE OBRA, MATERIALES Y EQUIPOS</t>
  </si>
  <si>
    <t>Afectación a la ejecución del contrato debido a la falta de disponibilidad de equipo técnico calificado en el momento de inicio del mismo.</t>
  </si>
  <si>
    <t>El contratista deberá contemplar planes de contingencia y continuidad del negocio.</t>
  </si>
  <si>
    <t>Afectación a la ejecución del contrato debido a cambios tecnológicos en los equipos requeridos para la ejecución del mismo.</t>
  </si>
  <si>
    <t>Inusual</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</si>
  <si>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</si>
  <si>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</si>
  <si>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a la ejecución del contrato debido a escasez de materiales y equipos requeridos.</t>
  </si>
  <si>
    <t>RIESGOS LABORALES</t>
  </si>
  <si>
    <t>Afectación a los derechos humanos del personal del contratista/interventor debido a deficiencias en sus políticas y procesos de contratación.</t>
  </si>
  <si>
    <t>Deberá ceñirse a la normatividad legal Colombiana en material laboral, así mismo el contratista deberá presentar, al momento de radicar su respectiva factura o cuenta de cobro, soportes de pagos de salarios y prestaciones sociales.</t>
  </si>
  <si>
    <t>Ausencia del personal del contratista debido al inoportuno pago de salarios, prestaciones sociales e indemnizaciones.</t>
  </si>
  <si>
    <t>El contratista deberá presentar al momento de radicar su respectiva factura o cuenta de cobro, soportes de pagos de salarios y prestaciones sociales.</t>
  </si>
  <si>
    <t>RIESGOS FINANCIEROS</t>
  </si>
  <si>
    <t>Sobrecostos en la ejecución del contrato debido a la estimación errada de los costos inherentes a la ejecución del mismo.</t>
  </si>
  <si>
    <t>Asumir los sobrecostos derivados de la materialización de este riesgo.</t>
  </si>
  <si>
    <t>Sobrecostos en la ejecución del contrato debido al alza inesperada de insumos no regulados.</t>
  </si>
  <si>
    <t xml:space="preserve">El contratista deberá contemplar planes de contingencia y continuidad del negocio frente a estas situaciones. </t>
  </si>
  <si>
    <t>Falta de consecución de recursos económicos para la ejecución del contrato</t>
  </si>
  <si>
    <t>Disponer de los respectivos documentos de disponibilidad presupuestal, los cuales sirven de soporte presupuestal para el contrato.</t>
  </si>
  <si>
    <t>Radicación incorrecta de las cuentas de cobro (correctamente diligenciadas, firmadas y a tiempo).</t>
  </si>
  <si>
    <t>Verificar el cumplimiento a lo estipulado en el Manual Operativo y otras disposiciones vigentes, previo a la radicación de las cuentas de cobro.</t>
  </si>
  <si>
    <t>Afectación a la ejecución del contrato por el impacto económico en el precio global, debido a la variación de la TRM o aspectos macroeconómicos</t>
  </si>
  <si>
    <t>El contratista deberá tener en cuenta dichas variaciones y variables en la estructuración del modelo económico del negocio</t>
  </si>
  <si>
    <t>Afectación a la ejecución del contrato debido a insolvencia económica del contratista/interventor.</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</si>
  <si>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</si>
  <si>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Afectación a la ejecución del contrato debido a retrasos en la gestión administrativa a cargo de la Fiducia.</t>
  </si>
  <si>
    <t xml:space="preserve">La contratante deberá cumplir, de conformidad con las directrices internas, con los tiempos de respuestas contemplados en el marco de sus trámites administrativos. </t>
  </si>
  <si>
    <t>RIESGOS DE LA EJECUCIÓN</t>
  </si>
  <si>
    <t>Suspensión de la ejecución del plazo contractual por causas internas o externas al contrato.</t>
  </si>
  <si>
    <t>El contratista deberá contemplar la posible ocurrencia del riesgo en la configuración de su modelo económico</t>
  </si>
  <si>
    <t xml:space="preserve">Suspensión de la ejecución debido a emergencia sanitaria grave definida por el Gobierno. </t>
  </si>
  <si>
    <t xml:space="preserve">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definir la continuidad del contrato. </t>
  </si>
  <si>
    <t>Dificultades de acceso a las zonas de intervención</t>
  </si>
  <si>
    <t>El contratista deberá contemplar la posible ocurrencia del riesgo en la planeación de la ejecución del contrato</t>
  </si>
  <si>
    <t>Terminación anormal o anticipada del contrato por causas no imputables al contratante</t>
  </si>
  <si>
    <t>contratista</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</si>
  <si>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</si>
  <si>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</si>
  <si>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</si>
  <si>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 retroalimentado por el equipo técnico y jurídico, en el marco de la estrategia de asistencia técnica - gestión del conocimiento.</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</si>
  <si>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</si>
  <si>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</si>
  <si>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</si>
  <si>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MAPA DE RIESGOS - COLORIMETRÍA</t>
  </si>
  <si>
    <t>PROBABILIDAD</t>
  </si>
  <si>
    <t>IMPACTO</t>
  </si>
  <si>
    <t>menor igual a 1</t>
  </si>
  <si>
    <t>2 y 3</t>
  </si>
  <si>
    <t>4 y 8</t>
  </si>
  <si>
    <t>9 a 16</t>
  </si>
  <si>
    <t>Extremo</t>
  </si>
  <si>
    <t>17 a 25</t>
  </si>
  <si>
    <t>CRITERIOS DE PROBABILIDAD</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</si>
  <si>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</si>
  <si>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</si>
  <si>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</si>
  <si>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</si>
  <si>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</si>
  <si>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</si>
  <si>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</si>
  <si>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</si>
  <si>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</si>
  <si>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</si>
  <si>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</si>
  <si>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</si>
  <si>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Muy alta probabilidad de ocurrencia durante el proyecto y/o ha ocurrido varias veces en proyectos similares.</t>
  </si>
  <si>
    <t>CRITERIOS DE IMPACTO</t>
  </si>
  <si>
    <t>DESCRIPTOR</t>
  </si>
  <si>
    <t>COSTO DEL PROYECTO</t>
  </si>
  <si>
    <t>TIEMPO DEL PROYECTO</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</si>
  <si>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</si>
  <si>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</si>
  <si>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</si>
  <si>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</si>
  <si>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</si>
  <si>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</si>
  <si>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</si>
  <si>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</si>
  <si>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</si>
  <si>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r>
      <rPr>
        <b/>
        <sz val="10"/>
        <rFont val="Calibri"/>
        <family val="2"/>
        <scheme val="minor"/>
      </rPr>
      <t>Comentarios al interior de la Entidad</t>
    </r>
    <r>
      <rPr>
        <sz val="10"/>
        <rFont val="Calibri"/>
        <family val="2"/>
        <scheme val="minor"/>
      </rPr>
      <t xml:space="preserve">
No afecta la imagen de la entidad ante las partes interesadas externas.</t>
    </r>
  </si>
  <si>
    <t>* Glosas de interventoria 
* Glosas  de Auditoría interna y/o  Revisoría fiscal</t>
  </si>
  <si>
    <t>MENOR</t>
  </si>
  <si>
    <t xml:space="preserve">Incremento &gt;5,1% &lt;10%
</t>
  </si>
  <si>
    <t>Retraso &gt;5% &lt;10%
90&lt;SPI&lt;95%</t>
  </si>
  <si>
    <t>El proyecto sigue a pesar de</t>
  </si>
  <si>
    <t>Disminución de la calidad mínima, no afecta en forma significativa los resultados del proyecto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</si>
  <si>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</si>
  <si>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t>*Glosa o llamado de atención por parte de entes de control externos</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</si>
  <si>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</si>
  <si>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</si>
  <si>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</si>
  <si>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</si>
  <si>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</si>
  <si>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</si>
  <si>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</si>
  <si>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</si>
  <si>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</si>
  <si>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</si>
  <si>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</si>
  <si>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</si>
  <si>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</si>
  <si>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</si>
  <si>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</si>
  <si>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</si>
  <si>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</si>
  <si>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</si>
  <si>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</si>
  <si>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</si>
  <si>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</si>
  <si>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SPI: Indicador de desempeño del cronograma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</si>
</sst>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9">
    <font>
      <sz val="11"/>
      <color theme="1"/>
      <name val="Calibri"/>
      <family val="2"/>
      <scheme val="minor"/>
    </font>
    <font>
      <sz val="11"/>
      <color theme="1"/>
      <name val="Calibri"/>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0"/>
      <color rgb="FF000000"/>
      <name val="Calibri"/>
      <family val="2"/>
    </font>
    <font>
      <sz val="10"/>
      <color rgb="FF000000"/>
      <name val="Calibri"/>
      <family val="2"/>
      <scheme val="minor"/>
    </font>
    <font>
      <sz val="11"/>
      <color rgb="FFFF0000"/>
      <name val="Calibri"/>
      <scheme val="minor"/>
    </font>
    <font>
      <sz val="11"/>
      <color rgb="FF000000"/>
      <name val="Calibri"/>
      <scheme val="minor"/>
    </font>
  </fonts>
  <fills count="13">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rgb="FFD4D4D4"/>
      </right>
      <top style="medium">
        <color rgb="FFD4D4D4"/>
      </top>
      <bottom style="medium">
        <color rgb="FFD4D4D4"/>
      </bottom>
      <diagonal/>
    </border>
  </borders>
  <cellStyleXfs count="5">
    <xf numFmtId="0" fontId="0" fillId="0" borderId="0"/>
    <xf numFmtId="164" fontId="2" fillId="0" borderId="0" applyFont="0" applyFill="0" applyBorder="0" applyAlignment="0" applyProtection="0"/>
    <xf numFmtId="0" fontId="3" fillId="0" borderId="0" applyNumberFormat="0" applyFill="0" applyBorder="0" applyAlignment="0" applyProtection="0"/>
    <xf numFmtId="0" fontId="4" fillId="0" borderId="0"/>
    <xf numFmtId="9" fontId="2" fillId="0" borderId="0" applyFont="0" applyFill="0" applyBorder="0" applyAlignment="0" applyProtection="0"/>
  </cellStyleXfs>
  <cellXfs count="119">
    <xf numFmtId="0" fontId="0" fillId="0" borderId="0" xfId="0"/>
    <xf numFmtId="0" fontId="5" fillId="0" borderId="0" xfId="0" applyFont="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7" fillId="5" borderId="1" xfId="0" applyFont="1" applyFill="1" applyBorder="1" applyAlignment="1">
      <alignment horizontal="center" vertical="center"/>
    </xf>
    <xf numFmtId="0" fontId="7" fillId="6" borderId="0" xfId="0" applyFont="1" applyFill="1" applyAlignment="1">
      <alignment horizontal="center" vertical="center"/>
    </xf>
    <xf numFmtId="0" fontId="7" fillId="7" borderId="1" xfId="0" applyFont="1" applyFill="1" applyBorder="1" applyAlignment="1">
      <alignment horizontal="center" vertical="center"/>
    </xf>
    <xf numFmtId="0" fontId="7" fillId="8" borderId="1" xfId="0" applyFont="1" applyFill="1" applyBorder="1" applyAlignment="1">
      <alignment horizontal="center" vertical="center"/>
    </xf>
    <xf numFmtId="0" fontId="7" fillId="9" borderId="1" xfId="0" applyFont="1" applyFill="1" applyBorder="1" applyAlignment="1">
      <alignment horizontal="center" vertical="center"/>
    </xf>
    <xf numFmtId="0" fontId="5" fillId="0" borderId="0" xfId="0" applyFont="1"/>
    <xf numFmtId="0" fontId="7" fillId="0" borderId="0" xfId="0" applyFont="1"/>
    <xf numFmtId="0" fontId="9" fillId="0" borderId="0" xfId="0" applyFont="1"/>
    <xf numFmtId="0" fontId="10" fillId="0" borderId="0" xfId="0" applyFont="1"/>
    <xf numFmtId="0" fontId="7" fillId="0" borderId="0" xfId="0" applyFont="1" applyAlignment="1">
      <alignment horizontal="center" vertical="center" wrapText="1"/>
    </xf>
    <xf numFmtId="0" fontId="7" fillId="0" borderId="1" xfId="0" applyFont="1" applyBorder="1" applyAlignment="1">
      <alignment horizontal="center" vertical="center"/>
    </xf>
    <xf numFmtId="0" fontId="5" fillId="0" borderId="2" xfId="0" applyFont="1" applyBorder="1" applyAlignment="1">
      <alignment horizontal="left" vertical="center" wrapText="1"/>
    </xf>
    <xf numFmtId="0" fontId="9" fillId="0" borderId="1" xfId="0" applyFont="1" applyBorder="1" applyAlignment="1">
      <alignment horizontal="left" vertical="center" wrapText="1" readingOrder="1"/>
    </xf>
    <xf numFmtId="0" fontId="9" fillId="0" borderId="1" xfId="0" applyFont="1" applyBorder="1" applyAlignment="1">
      <alignment vertical="center" wrapText="1"/>
    </xf>
    <xf numFmtId="0" fontId="5" fillId="0" borderId="0" xfId="0" applyFont="1" applyAlignment="1">
      <alignment horizontal="center" vertical="center" wrapText="1"/>
    </xf>
    <xf numFmtId="0" fontId="5" fillId="3" borderId="0" xfId="0" applyFont="1" applyFill="1" applyAlignment="1">
      <alignment vertical="center" wrapText="1"/>
    </xf>
    <xf numFmtId="0" fontId="7" fillId="3" borderId="0" xfId="0" applyFont="1" applyFill="1" applyAlignment="1">
      <alignment horizontal="center" vertical="center" wrapText="1"/>
    </xf>
    <xf numFmtId="0" fontId="5" fillId="10" borderId="0" xfId="0" applyFont="1" applyFill="1" applyAlignment="1">
      <alignment vertical="center" wrapText="1"/>
    </xf>
    <xf numFmtId="0" fontId="5" fillId="0" borderId="0" xfId="0" applyFont="1" applyAlignment="1">
      <alignment vertical="center"/>
    </xf>
    <xf numFmtId="9" fontId="5" fillId="3" borderId="0" xfId="4" applyFont="1" applyFill="1" applyAlignment="1">
      <alignment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0" borderId="0" xfId="0" applyFont="1" applyAlignment="1">
      <alignment horizontal="center" vertical="center"/>
    </xf>
    <xf numFmtId="0" fontId="5" fillId="0" borderId="0" xfId="0" applyFont="1" applyAlignment="1">
      <alignment horizontal="left" vertical="center" wrapText="1"/>
    </xf>
    <xf numFmtId="0" fontId="9" fillId="0" borderId="0" xfId="0" applyFont="1" applyAlignment="1">
      <alignment horizontal="left" vertical="center" wrapText="1" readingOrder="1"/>
    </xf>
    <xf numFmtId="0" fontId="9" fillId="0" borderId="0" xfId="0" applyFont="1" applyAlignment="1">
      <alignment vertical="center" wrapText="1"/>
    </xf>
    <xf numFmtId="0" fontId="5" fillId="0" borderId="0" xfId="0" applyFont="1" applyAlignment="1">
      <alignment horizontal="left" vertical="center"/>
    </xf>
    <xf numFmtId="0" fontId="7" fillId="6" borderId="1" xfId="0" applyFont="1" applyFill="1" applyBorder="1" applyAlignment="1">
      <alignment horizontal="center" vertical="center"/>
    </xf>
    <xf numFmtId="0" fontId="0" fillId="11" borderId="0" xfId="0" applyFill="1"/>
    <xf numFmtId="0" fontId="7" fillId="2" borderId="12"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3" borderId="0" xfId="0" applyFont="1" applyFill="1" applyAlignment="1">
      <alignment horizontal="left" vertical="center" wrapText="1"/>
    </xf>
    <xf numFmtId="165" fontId="5" fillId="0" borderId="0" xfId="0" applyNumberFormat="1" applyFont="1"/>
    <xf numFmtId="165" fontId="5" fillId="0" borderId="0" xfId="4" applyNumberFormat="1" applyFont="1"/>
    <xf numFmtId="165" fontId="10" fillId="0" borderId="0" xfId="4" applyNumberFormat="1" applyFont="1"/>
    <xf numFmtId="0" fontId="5" fillId="0" borderId="0" xfId="0" applyFont="1" applyAlignment="1">
      <alignment horizontal="center" vertical="center"/>
    </xf>
    <xf numFmtId="1" fontId="5" fillId="0" borderId="0" xfId="0" applyNumberFormat="1" applyFont="1" applyAlignment="1">
      <alignment horizontal="left" vertical="center" wrapText="1"/>
    </xf>
    <xf numFmtId="0" fontId="12" fillId="7" borderId="1" xfId="0" applyFont="1" applyFill="1" applyBorder="1" applyAlignment="1">
      <alignment horizontal="center" vertical="center" wrapText="1"/>
    </xf>
    <xf numFmtId="0" fontId="12" fillId="8" borderId="5"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7" fillId="11" borderId="1" xfId="0" applyFont="1" applyFill="1" applyBorder="1" applyAlignment="1">
      <alignment vertical="center" wrapText="1"/>
    </xf>
    <xf numFmtId="0" fontId="11" fillId="4" borderId="12" xfId="0" applyFont="1" applyFill="1" applyBorder="1" applyAlignment="1">
      <alignment horizontal="center" vertical="center"/>
    </xf>
    <xf numFmtId="0" fontId="0" fillId="0" borderId="16" xfId="0" applyBorder="1"/>
    <xf numFmtId="0" fontId="0" fillId="0" borderId="15" xfId="0" applyBorder="1"/>
    <xf numFmtId="0" fontId="13" fillId="12" borderId="0" xfId="0" applyFont="1" applyFill="1"/>
    <xf numFmtId="0" fontId="8" fillId="0" borderId="0" xfId="0" applyFont="1" applyAlignment="1">
      <alignment horizontal="center" vertical="center" wrapText="1"/>
    </xf>
    <xf numFmtId="0" fontId="14" fillId="0" borderId="0" xfId="0" applyFont="1" applyAlignment="1">
      <alignment vertical="center"/>
    </xf>
    <xf numFmtId="0" fontId="7" fillId="2" borderId="2" xfId="0" applyFont="1" applyFill="1" applyBorder="1" applyAlignment="1">
      <alignment horizontal="center" vertical="center" wrapText="1"/>
    </xf>
    <xf numFmtId="0" fontId="7" fillId="10" borderId="0" xfId="0" applyFont="1" applyFill="1" applyAlignment="1">
      <alignment horizontal="center" vertical="center" wrapText="1"/>
    </xf>
    <xf numFmtId="0" fontId="7" fillId="2" borderId="1" xfId="0" applyFont="1" applyFill="1" applyBorder="1" applyAlignment="1">
      <alignment horizontal="center" vertical="center"/>
    </xf>
    <xf numFmtId="0" fontId="5" fillId="0" borderId="5" xfId="0" applyFont="1" applyBorder="1" applyAlignment="1">
      <alignment horizontal="left" vertical="center" wrapText="1"/>
    </xf>
    <xf numFmtId="0" fontId="9" fillId="0" borderId="1" xfId="0" applyFont="1" applyBorder="1" applyAlignment="1">
      <alignment horizontal="center" vertical="center" wrapText="1"/>
    </xf>
    <xf numFmtId="0" fontId="5" fillId="0" borderId="12" xfId="0" applyFont="1" applyBorder="1" applyAlignment="1">
      <alignment horizontal="left" vertical="center" wrapText="1"/>
    </xf>
    <xf numFmtId="1" fontId="5" fillId="0" borderId="1" xfId="0" applyNumberFormat="1" applyFont="1" applyBorder="1" applyAlignment="1">
      <alignment horizontal="center" vertical="center" wrapText="1"/>
    </xf>
    <xf numFmtId="0" fontId="5" fillId="0" borderId="12" xfId="0" applyFont="1" applyBorder="1" applyAlignment="1">
      <alignment horizontal="center" vertical="center" wrapText="1"/>
    </xf>
    <xf numFmtId="0" fontId="16" fillId="0" borderId="0" xfId="0" applyFont="1" applyAlignment="1">
      <alignment horizontal="justify" vertical="center" wrapText="1"/>
    </xf>
    <xf numFmtId="0" fontId="5" fillId="0" borderId="5" xfId="0" applyFont="1" applyBorder="1" applyAlignment="1">
      <alignment horizontal="center" vertical="center" wrapText="1"/>
    </xf>
    <xf numFmtId="0" fontId="9"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 xfId="0" applyFont="1" applyBorder="1" applyAlignment="1">
      <alignment vertical="center" wrapText="1"/>
    </xf>
    <xf numFmtId="0" fontId="15" fillId="0" borderId="17" xfId="0" applyFont="1" applyBorder="1" applyAlignment="1">
      <alignment horizontal="justify" vertical="center" wrapText="1"/>
    </xf>
    <xf numFmtId="0" fontId="9" fillId="0" borderId="12" xfId="0" applyFont="1" applyBorder="1" applyAlignment="1">
      <alignment horizontal="center" vertical="center" wrapText="1"/>
    </xf>
    <xf numFmtId="0" fontId="9" fillId="0" borderId="5" xfId="0" applyFont="1" applyBorder="1" applyAlignment="1">
      <alignment horizontal="center" vertical="center" wrapText="1"/>
    </xf>
    <xf numFmtId="0" fontId="6" fillId="4" borderId="1" xfId="0" applyFont="1" applyFill="1" applyBorder="1" applyAlignment="1">
      <alignment horizontal="center"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justify" vertical="justify" wrapText="1"/>
    </xf>
    <xf numFmtId="0" fontId="5" fillId="0" borderId="0" xfId="0" applyFont="1" applyAlignment="1">
      <alignment horizontal="justify"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5" xfId="0" applyFont="1" applyBorder="1" applyAlignment="1">
      <alignment horizontal="center" vertical="center" wrapText="1"/>
    </xf>
    <xf numFmtId="0" fontId="8" fillId="0" borderId="1" xfId="0" applyFont="1" applyBorder="1" applyAlignment="1">
      <alignment horizontal="center" vertical="center" wrapText="1"/>
    </xf>
    <xf numFmtId="0" fontId="5" fillId="0" borderId="1" xfId="0" applyFont="1" applyBorder="1" applyAlignment="1">
      <alignment horizontal="left" vertical="center" wrapText="1"/>
    </xf>
    <xf numFmtId="0" fontId="7" fillId="11" borderId="12" xfId="0" applyFont="1" applyFill="1" applyBorder="1" applyAlignment="1">
      <alignment horizontal="center" vertical="center" wrapText="1"/>
    </xf>
    <xf numFmtId="0" fontId="7" fillId="11" borderId="13"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11" borderId="6" xfId="0" applyFont="1" applyFill="1" applyBorder="1" applyAlignment="1">
      <alignment horizontal="center" vertical="center" wrapText="1"/>
    </xf>
    <xf numFmtId="0" fontId="7" fillId="11" borderId="7" xfId="0" applyFont="1" applyFill="1" applyBorder="1" applyAlignment="1">
      <alignment horizontal="center" vertical="center" wrapText="1"/>
    </xf>
    <xf numFmtId="0" fontId="7" fillId="11" borderId="8" xfId="0" applyFont="1" applyFill="1" applyBorder="1" applyAlignment="1">
      <alignment horizontal="center" vertical="center" wrapText="1"/>
    </xf>
    <xf numFmtId="0" fontId="7" fillId="11" borderId="9"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5" fillId="0" borderId="13" xfId="0" applyFont="1" applyBorder="1" applyAlignment="1">
      <alignment horizontal="left" vertical="center" wrapText="1"/>
    </xf>
    <xf numFmtId="0" fontId="5" fillId="0" borderId="5" xfId="0" applyFont="1" applyBorder="1" applyAlignment="1">
      <alignment horizontal="left" vertical="center" wrapText="1"/>
    </xf>
    <xf numFmtId="0" fontId="6" fillId="4" borderId="8" xfId="0" applyFont="1" applyFill="1" applyBorder="1" applyAlignment="1">
      <alignment horizontal="center" vertical="center" wrapText="1"/>
    </xf>
    <xf numFmtId="0" fontId="5" fillId="0" borderId="12" xfId="0" applyFont="1" applyBorder="1" applyAlignment="1">
      <alignment horizontal="left"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10" borderId="0" xfId="0" applyFont="1" applyFill="1" applyAlignment="1">
      <alignment horizontal="center" vertical="center" textRotation="90" wrapText="1"/>
    </xf>
    <xf numFmtId="0" fontId="7" fillId="10" borderId="0" xfId="0" applyFont="1" applyFill="1" applyAlignment="1">
      <alignment horizontal="center" vertical="center" wrapText="1"/>
    </xf>
    <xf numFmtId="0" fontId="5" fillId="8"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7" fillId="2" borderId="1" xfId="0" applyFont="1" applyFill="1" applyBorder="1" applyAlignment="1">
      <alignment horizontal="center" vertical="center"/>
    </xf>
    <xf numFmtId="0" fontId="6" fillId="4" borderId="1" xfId="0" applyFont="1" applyFill="1" applyBorder="1" applyAlignment="1">
      <alignment horizontal="center" vertical="center"/>
    </xf>
    <xf numFmtId="0" fontId="1" fillId="0" borderId="14" xfId="0" applyFont="1" applyBorder="1" applyAlignment="1">
      <alignment horizontal="left" vertical="center" wrapText="1"/>
    </xf>
  </cellXfs>
  <cellStyles count="5">
    <cellStyle name="Moneda 2" xfId="1" xr:uid="{00000000-0005-0000-0000-000000000000}"/>
    <cellStyle name="Normal" xfId="0" builtinId="0"/>
    <cellStyle name="Normal 2" xfId="2" xr:uid="{00000000-0005-0000-0000-000002000000}"/>
    <cellStyle name="Normal 3" xfId="3" xr:uid="{00000000-0005-0000-0000-000003000000}"/>
    <cellStyle name="Porcentaje" xfId="4" builtinId="5"/>
  </cellStyles>
  <dxfs count="5">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tabSelected="1" zoomScale="85" zoomScaleNormal="85" zoomScaleSheetLayoutView="85" zoomScalePageLayoutView="115" workbookViewId="0">
      <selection activeCell="B8" sqref="B8:B25"/>
    </sheetView>
  </sheetViews>
  <sheetFormatPr defaultColWidth="11.42578125" defaultRowHeight="15.4"/>
  <cols>
    <col min="1" max="1" width="4.7109375" customWidth="1"/>
    <col min="2" max="2" width="163.140625" customWidth="1"/>
    <col min="3" max="3" width="5" customWidth="1"/>
  </cols>
  <sheetData>
    <row r="1" spans="1:17">
      <c r="A1" s="32"/>
      <c r="B1" s="51" t="s">
        <v>0</v>
      </c>
      <c r="C1" s="32"/>
    </row>
    <row r="2" spans="1:17">
      <c r="A2" s="32"/>
      <c r="B2" s="48" t="s">
        <v>1</v>
      </c>
      <c r="C2" s="32"/>
    </row>
    <row r="3" spans="1:17">
      <c r="A3" s="32"/>
      <c r="B3" s="50" t="s">
        <v>2</v>
      </c>
      <c r="C3" s="32"/>
    </row>
    <row r="4" spans="1:17">
      <c r="A4" s="32"/>
      <c r="B4" s="50" t="s">
        <v>3</v>
      </c>
      <c r="C4" s="32"/>
    </row>
    <row r="5" spans="1:17">
      <c r="A5" s="32"/>
      <c r="B5" s="50" t="s">
        <v>4</v>
      </c>
      <c r="C5" s="32"/>
    </row>
    <row r="6" spans="1:17" ht="15.95" thickBot="1">
      <c r="B6" s="49" t="s">
        <v>5</v>
      </c>
    </row>
    <row r="7" spans="1:17" ht="15.95" thickBot="1">
      <c r="B7" s="50" t="s">
        <v>6</v>
      </c>
    </row>
    <row r="8" spans="1:17" ht="15" customHeight="1">
      <c r="B8" s="118" t="s">
        <v>7</v>
      </c>
      <c r="C8" s="1"/>
      <c r="D8" s="1"/>
      <c r="E8" s="1"/>
      <c r="F8" s="1"/>
      <c r="G8" s="1"/>
      <c r="H8" s="1"/>
      <c r="I8" s="1"/>
      <c r="J8" s="1"/>
      <c r="K8" s="1"/>
      <c r="L8" s="1"/>
      <c r="M8" s="1"/>
      <c r="N8" s="1"/>
      <c r="O8" s="1"/>
      <c r="P8" s="1"/>
      <c r="Q8" s="1"/>
    </row>
    <row r="9" spans="1:17">
      <c r="B9" s="71"/>
    </row>
    <row r="10" spans="1:17">
      <c r="B10" s="71"/>
    </row>
    <row r="11" spans="1:17">
      <c r="B11" s="71"/>
    </row>
    <row r="12" spans="1:17">
      <c r="B12" s="71"/>
    </row>
    <row r="13" spans="1:17">
      <c r="B13" s="71"/>
    </row>
    <row r="14" spans="1:17">
      <c r="B14" s="71"/>
    </row>
    <row r="15" spans="1:17">
      <c r="B15" s="71"/>
    </row>
    <row r="16" spans="1:17">
      <c r="B16" s="71"/>
    </row>
    <row r="17" spans="2:2">
      <c r="B17" s="71"/>
    </row>
    <row r="18" spans="2:2">
      <c r="B18" s="71"/>
    </row>
    <row r="19" spans="2:2">
      <c r="B19" s="71"/>
    </row>
    <row r="20" spans="2:2">
      <c r="B20" s="71"/>
    </row>
    <row r="21" spans="2:2">
      <c r="B21" s="71"/>
    </row>
    <row r="22" spans="2:2">
      <c r="B22" s="71"/>
    </row>
    <row r="23" spans="2:2">
      <c r="B23" s="71"/>
    </row>
    <row r="24" spans="2:2">
      <c r="B24" s="71"/>
    </row>
    <row r="25" spans="2:2" ht="15.95" thickBot="1">
      <c r="B25" s="72"/>
    </row>
  </sheetData>
  <mergeCells count="1">
    <mergeCell ref="B8:B25"/>
  </mergeCells>
  <pageMargins left="0.7" right="0.7" top="0.75" bottom="0.75" header="0.3" footer="0.3"/>
  <pageSetup scale="52"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61"/>
  <sheetViews>
    <sheetView showGridLines="0" topLeftCell="M1" zoomScale="70" zoomScaleNormal="70" zoomScaleSheetLayoutView="100" zoomScalePageLayoutView="150" workbookViewId="0">
      <pane ySplit="6" topLeftCell="R8" activePane="bottomLeft" state="frozen"/>
      <selection pane="bottomLeft" activeCell="R8" sqref="R8"/>
      <selection activeCell="B1" sqref="B1"/>
    </sheetView>
  </sheetViews>
  <sheetFormatPr defaultColWidth="11.42578125" defaultRowHeight="13.35"/>
  <cols>
    <col min="1" max="1" width="4.140625" style="22" hidden="1" customWidth="1"/>
    <col min="2" max="2" width="5.28515625" style="22" customWidth="1"/>
    <col min="3" max="3" width="11.7109375" style="22" customWidth="1"/>
    <col min="4" max="4" width="44.42578125" style="22" customWidth="1"/>
    <col min="5" max="5" width="10.85546875" style="22" bestFit="1" customWidth="1"/>
    <col min="6" max="6" width="10.28515625" style="22" customWidth="1"/>
    <col min="7" max="7" width="11.42578125" style="22" customWidth="1"/>
    <col min="8" max="8" width="7" style="22" bestFit="1" customWidth="1"/>
    <col min="9" max="9" width="6.7109375" style="22" bestFit="1" customWidth="1"/>
    <col min="10" max="10" width="11.140625" style="22" bestFit="1" customWidth="1"/>
    <col min="11" max="11" width="7.7109375" style="22" customWidth="1"/>
    <col min="12" max="12" width="11" style="22" bestFit="1" customWidth="1"/>
    <col min="13" max="13" width="7.7109375" style="39" customWidth="1"/>
    <col min="14" max="14" width="15.140625" style="22" customWidth="1"/>
    <col min="15" max="15" width="6.28515625" style="39" customWidth="1"/>
    <col min="16" max="16" width="11.7109375" style="39" customWidth="1"/>
    <col min="17" max="17" width="18.5703125" style="39" customWidth="1"/>
    <col min="18" max="18" width="52.5703125" style="22" customWidth="1"/>
    <col min="19" max="19" width="4.140625" style="22" customWidth="1"/>
    <col min="20" max="20" width="30.42578125" style="22" customWidth="1"/>
    <col min="21" max="16384" width="11.42578125" style="22"/>
  </cols>
  <sheetData>
    <row r="1" spans="2:21" ht="17.45" customHeight="1"/>
    <row r="2" spans="2:21" ht="15.95" customHeight="1">
      <c r="B2" s="88"/>
      <c r="C2" s="89"/>
      <c r="D2" s="79" t="s">
        <v>8</v>
      </c>
      <c r="E2" s="79"/>
      <c r="F2" s="79"/>
      <c r="G2" s="79"/>
      <c r="H2" s="79"/>
      <c r="I2" s="79"/>
      <c r="J2" s="79"/>
      <c r="K2" s="79"/>
      <c r="L2" s="79"/>
      <c r="M2" s="79"/>
      <c r="N2" s="79"/>
      <c r="O2" s="79"/>
      <c r="P2" s="79"/>
      <c r="Q2" s="79"/>
      <c r="R2" s="52"/>
    </row>
    <row r="3" spans="2:21" ht="15.95" customHeight="1">
      <c r="B3" s="90"/>
      <c r="C3" s="91"/>
      <c r="D3" s="79"/>
      <c r="E3" s="79"/>
      <c r="F3" s="79"/>
      <c r="G3" s="79"/>
      <c r="H3" s="79"/>
      <c r="I3" s="79"/>
      <c r="J3" s="79"/>
      <c r="K3" s="79"/>
      <c r="L3" s="79"/>
      <c r="M3" s="79"/>
      <c r="N3" s="79"/>
      <c r="O3" s="79"/>
      <c r="P3" s="79"/>
      <c r="Q3" s="79"/>
      <c r="R3" s="52"/>
      <c r="T3" s="47" t="s">
        <v>9</v>
      </c>
      <c r="U3" s="3">
        <f>INT(AVERAGE(M7:M121))</f>
        <v>2</v>
      </c>
    </row>
    <row r="4" spans="2:21" ht="32.65" customHeight="1">
      <c r="B4" s="92"/>
      <c r="C4" s="93"/>
      <c r="D4" s="79"/>
      <c r="E4" s="79"/>
      <c r="F4" s="79"/>
      <c r="G4" s="79"/>
      <c r="H4" s="79"/>
      <c r="I4" s="79"/>
      <c r="J4" s="79"/>
      <c r="K4" s="79"/>
      <c r="L4" s="79"/>
      <c r="M4" s="79"/>
      <c r="N4" s="79"/>
      <c r="O4" s="79"/>
      <c r="P4" s="79"/>
      <c r="Q4" s="79"/>
      <c r="R4" s="70"/>
      <c r="T4" s="47" t="s">
        <v>10</v>
      </c>
      <c r="U4" s="3" t="e">
        <f>INT(AVERAGE(#REF!))</f>
        <v>#REF!</v>
      </c>
    </row>
    <row r="5" spans="2:21" ht="12.95" customHeight="1">
      <c r="B5" s="81" t="s">
        <v>11</v>
      </c>
      <c r="C5" s="94" t="s">
        <v>12</v>
      </c>
      <c r="D5" s="95"/>
      <c r="E5" s="81" t="s">
        <v>13</v>
      </c>
      <c r="F5" s="83" t="s">
        <v>14</v>
      </c>
      <c r="G5" s="84"/>
      <c r="H5" s="84"/>
      <c r="I5" s="84"/>
      <c r="J5" s="84"/>
      <c r="K5" s="85"/>
      <c r="L5" s="86" t="s">
        <v>15</v>
      </c>
      <c r="M5" s="86" t="s">
        <v>16</v>
      </c>
      <c r="N5" s="86" t="s">
        <v>14</v>
      </c>
      <c r="O5" s="86" t="s">
        <v>17</v>
      </c>
      <c r="P5" s="86" t="s">
        <v>18</v>
      </c>
      <c r="Q5" s="86" t="s">
        <v>18</v>
      </c>
      <c r="R5" s="101" t="s">
        <v>19</v>
      </c>
      <c r="T5" s="47" t="s">
        <v>20</v>
      </c>
      <c r="U5" s="3" t="e">
        <f>+INT(AVERAGE(#REF!))</f>
        <v>#REF!</v>
      </c>
    </row>
    <row r="6" spans="2:21" ht="26.65">
      <c r="B6" s="82"/>
      <c r="C6" s="96"/>
      <c r="D6" s="97"/>
      <c r="E6" s="82"/>
      <c r="F6" s="33" t="s">
        <v>21</v>
      </c>
      <c r="G6" s="33" t="s">
        <v>22</v>
      </c>
      <c r="H6" s="33" t="s">
        <v>23</v>
      </c>
      <c r="I6" s="33" t="s">
        <v>24</v>
      </c>
      <c r="J6" s="33" t="s">
        <v>25</v>
      </c>
      <c r="K6" s="33" t="s">
        <v>26</v>
      </c>
      <c r="L6" s="87"/>
      <c r="M6" s="98"/>
      <c r="N6" s="87"/>
      <c r="O6" s="98"/>
      <c r="P6" s="87"/>
      <c r="Q6" s="87"/>
      <c r="R6" s="101"/>
      <c r="T6" s="47" t="s">
        <v>27</v>
      </c>
      <c r="U6" s="3" t="e">
        <f>+INT(AVERAGE(#REF!))</f>
        <v>#REF!</v>
      </c>
    </row>
    <row r="7" spans="2:21" ht="39.950000000000003">
      <c r="B7" s="34">
        <v>1</v>
      </c>
      <c r="C7" s="99" t="s">
        <v>28</v>
      </c>
      <c r="D7" s="2" t="s">
        <v>29</v>
      </c>
      <c r="E7" s="34" t="s">
        <v>30</v>
      </c>
      <c r="F7" s="58">
        <v>1</v>
      </c>
      <c r="G7" s="58">
        <v>1</v>
      </c>
      <c r="H7" s="58">
        <v>1</v>
      </c>
      <c r="I7" s="58">
        <v>4</v>
      </c>
      <c r="J7" s="58">
        <v>2</v>
      </c>
      <c r="K7" s="58">
        <v>1</v>
      </c>
      <c r="L7" s="58" t="s">
        <v>31</v>
      </c>
      <c r="M7" s="34">
        <f t="shared" ref="M7:M14" si="0">IF(L7="Raro",1,IF(L7="Improbable",2,IF(L7="Posible",3,IF(L7="Probable",4,IF(L7="Certeza","5")))))</f>
        <v>3</v>
      </c>
      <c r="N7" s="34" t="str">
        <f>IF(MAX(F7:K7)=1,"Insignificante",IF(MAX(F7:K7)=2,"Menor",IF(MAX(F7:K7)=3,"Moderado",IF(MAX(F7:K7)=4,"Mayor",IF(MAX(F7:K7)=5,"Catastrofico","0")))))</f>
        <v>Mayor</v>
      </c>
      <c r="O7" s="60">
        <f>+(SUM(F7:K7)/6)</f>
        <v>1.6666666666666667</v>
      </c>
      <c r="P7" s="60">
        <f>+M7*O7</f>
        <v>5</v>
      </c>
      <c r="Q7" s="34" t="str">
        <f>IF(P7&lt;=1,"Inusual",IF(AND(P7&gt;=2,P7&lt;=3),"Bajo",IF(AND(P7&gt;=4,P7&lt;=8),"Medio",IF(AND(P7&gt;=9,P7&lt;=16),"Alto",IF(AND(P7&gt;=17,P7&lt;=25),"Extremo","0")))))</f>
        <v>Medio</v>
      </c>
      <c r="R7" s="2" t="s">
        <v>32</v>
      </c>
      <c r="T7" s="53"/>
      <c r="U7" s="53"/>
    </row>
    <row r="8" spans="2:21" ht="27.95" customHeight="1">
      <c r="B8" s="34">
        <v>2</v>
      </c>
      <c r="C8" s="99"/>
      <c r="D8" s="2" t="s">
        <v>33</v>
      </c>
      <c r="E8" s="34" t="s">
        <v>34</v>
      </c>
      <c r="F8" s="58">
        <v>1</v>
      </c>
      <c r="G8" s="58">
        <v>4</v>
      </c>
      <c r="H8" s="58">
        <v>1</v>
      </c>
      <c r="I8" s="58">
        <v>1</v>
      </c>
      <c r="J8" s="58">
        <v>3</v>
      </c>
      <c r="K8" s="58">
        <v>1</v>
      </c>
      <c r="L8" s="58" t="s">
        <v>31</v>
      </c>
      <c r="M8" s="34">
        <f t="shared" si="0"/>
        <v>3</v>
      </c>
      <c r="N8" s="34" t="str">
        <f t="shared" ref="N8:N53" si="1">IF(MAX(F8:K8)=1,"Insignificante",IF(MAX(F8:K8)=2,"Menor",IF(MAX(F8:K8)=3,"Moderado",IF(MAX(F8:K8)=4,"Mayor",IF(MAX(F8:K8)=5,"Catastrofico","0")))))</f>
        <v>Mayor</v>
      </c>
      <c r="O8" s="60">
        <f t="shared" ref="O8:O53" si="2">+(SUM(F8:K8)/6)</f>
        <v>1.8333333333333333</v>
      </c>
      <c r="P8" s="60">
        <f t="shared" ref="P8:P53" si="3">+M8*O8</f>
        <v>5.5</v>
      </c>
      <c r="Q8" s="34" t="str">
        <f t="shared" ref="Q8:Q53" si="4">IF(P8&lt;=1,"Inusual",IF(AND(P8&gt;=2,P8&lt;=3),"Bajo",IF(AND(P8&gt;=4,P8&lt;=8),"Medio",IF(AND(P8&gt;=9,P8&lt;=16),"Alto",IF(AND(P8&gt;=17,P8&lt;=25),"Extremo","0")))))</f>
        <v>Medio</v>
      </c>
      <c r="R8" s="2" t="s">
        <v>35</v>
      </c>
      <c r="T8" s="53">
        <v>3</v>
      </c>
      <c r="U8" s="53" t="s">
        <v>31</v>
      </c>
    </row>
    <row r="9" spans="2:21" ht="91.5" customHeight="1">
      <c r="B9" s="34">
        <v>3</v>
      </c>
      <c r="C9" s="100"/>
      <c r="D9" s="2" t="s">
        <v>36</v>
      </c>
      <c r="E9" s="34" t="s">
        <v>37</v>
      </c>
      <c r="F9" s="58">
        <v>2</v>
      </c>
      <c r="G9" s="58">
        <v>3</v>
      </c>
      <c r="H9" s="58">
        <v>1</v>
      </c>
      <c r="I9" s="58">
        <v>1</v>
      </c>
      <c r="J9" s="58">
        <v>4</v>
      </c>
      <c r="K9" s="58">
        <v>2</v>
      </c>
      <c r="L9" s="58" t="s">
        <v>31</v>
      </c>
      <c r="M9" s="34">
        <f t="shared" si="0"/>
        <v>3</v>
      </c>
      <c r="N9" s="34" t="str">
        <f t="shared" si="1"/>
        <v>Mayor</v>
      </c>
      <c r="O9" s="60">
        <f t="shared" si="2"/>
        <v>2.1666666666666665</v>
      </c>
      <c r="P9" s="60">
        <f t="shared" si="3"/>
        <v>6.5</v>
      </c>
      <c r="Q9" s="34" t="str">
        <f t="shared" si="4"/>
        <v>Medio</v>
      </c>
      <c r="R9" s="2" t="s">
        <v>38</v>
      </c>
      <c r="T9" s="53">
        <v>4</v>
      </c>
      <c r="U9" s="53" t="s">
        <v>39</v>
      </c>
    </row>
    <row r="10" spans="2:21" ht="39.950000000000003">
      <c r="B10" s="34">
        <v>4</v>
      </c>
      <c r="C10" s="80" t="s">
        <v>40</v>
      </c>
      <c r="D10" s="2" t="s">
        <v>41</v>
      </c>
      <c r="E10" s="34" t="s">
        <v>30</v>
      </c>
      <c r="F10" s="58">
        <v>4</v>
      </c>
      <c r="G10" s="58">
        <v>4</v>
      </c>
      <c r="H10" s="58">
        <v>2</v>
      </c>
      <c r="I10" s="58">
        <v>4</v>
      </c>
      <c r="J10" s="58">
        <v>1</v>
      </c>
      <c r="K10" s="58">
        <v>2</v>
      </c>
      <c r="L10" s="58" t="s">
        <v>31</v>
      </c>
      <c r="M10" s="34">
        <f t="shared" si="0"/>
        <v>3</v>
      </c>
      <c r="N10" s="34" t="str">
        <f t="shared" si="1"/>
        <v>Mayor</v>
      </c>
      <c r="O10" s="60">
        <f t="shared" si="2"/>
        <v>2.8333333333333335</v>
      </c>
      <c r="P10" s="60">
        <f t="shared" si="3"/>
        <v>8.5</v>
      </c>
      <c r="Q10" s="34" t="s">
        <v>42</v>
      </c>
      <c r="R10" s="2" t="s">
        <v>43</v>
      </c>
      <c r="T10" s="53">
        <v>5</v>
      </c>
      <c r="U10" s="53" t="s">
        <v>44</v>
      </c>
    </row>
    <row r="11" spans="2:21" ht="69.95" customHeight="1">
      <c r="B11" s="34">
        <v>5</v>
      </c>
      <c r="C11" s="80"/>
      <c r="D11" s="2" t="s">
        <v>45</v>
      </c>
      <c r="E11" s="34" t="s">
        <v>30</v>
      </c>
      <c r="F11" s="58">
        <v>4</v>
      </c>
      <c r="G11" s="58">
        <v>4</v>
      </c>
      <c r="H11" s="58">
        <v>2</v>
      </c>
      <c r="I11" s="58">
        <v>2</v>
      </c>
      <c r="J11" s="58">
        <v>2</v>
      </c>
      <c r="K11" s="58">
        <v>1</v>
      </c>
      <c r="L11" s="58" t="s">
        <v>46</v>
      </c>
      <c r="M11" s="34">
        <f t="shared" si="0"/>
        <v>1</v>
      </c>
      <c r="N11" s="34" t="str">
        <f t="shared" si="1"/>
        <v>Mayor</v>
      </c>
      <c r="O11" s="60">
        <f t="shared" si="2"/>
        <v>2.5</v>
      </c>
      <c r="P11" s="60">
        <f t="shared" si="3"/>
        <v>2.5</v>
      </c>
      <c r="Q11" s="34" t="str">
        <f t="shared" si="4"/>
        <v>Bajo</v>
      </c>
      <c r="R11" s="2" t="s">
        <v>47</v>
      </c>
      <c r="T11" s="53"/>
      <c r="U11" s="53"/>
    </row>
    <row r="12" spans="2:21" ht="97.5" customHeight="1">
      <c r="B12" s="58">
        <v>19</v>
      </c>
      <c r="C12" s="80"/>
      <c r="D12" s="2" t="s">
        <v>48</v>
      </c>
      <c r="E12" s="34" t="s">
        <v>30</v>
      </c>
      <c r="F12" s="58">
        <v>4</v>
      </c>
      <c r="G12" s="58">
        <v>5</v>
      </c>
      <c r="H12" s="58">
        <v>2</v>
      </c>
      <c r="I12" s="58">
        <v>1</v>
      </c>
      <c r="J12" s="58">
        <v>2</v>
      </c>
      <c r="K12" s="58">
        <v>2</v>
      </c>
      <c r="L12" s="58" t="s">
        <v>31</v>
      </c>
      <c r="M12" s="34">
        <f t="shared" si="0"/>
        <v>3</v>
      </c>
      <c r="N12" s="34" t="str">
        <f t="shared" si="1"/>
        <v>Catastrofico</v>
      </c>
      <c r="O12" s="60">
        <f t="shared" si="2"/>
        <v>2.6666666666666665</v>
      </c>
      <c r="P12" s="60">
        <f t="shared" si="3"/>
        <v>8</v>
      </c>
      <c r="Q12" s="34" t="str">
        <f t="shared" si="4"/>
        <v>Medio</v>
      </c>
      <c r="R12" s="2" t="s">
        <v>49</v>
      </c>
    </row>
    <row r="13" spans="2:21" ht="26.65">
      <c r="B13" s="34">
        <v>6</v>
      </c>
      <c r="C13" s="80"/>
      <c r="D13" s="2" t="s">
        <v>50</v>
      </c>
      <c r="E13" s="34" t="s">
        <v>30</v>
      </c>
      <c r="F13" s="58">
        <v>3</v>
      </c>
      <c r="G13" s="58">
        <v>4</v>
      </c>
      <c r="H13" s="58">
        <v>1</v>
      </c>
      <c r="I13" s="58">
        <v>2</v>
      </c>
      <c r="J13" s="58">
        <v>1</v>
      </c>
      <c r="K13" s="58">
        <v>2</v>
      </c>
      <c r="L13" s="58" t="s">
        <v>51</v>
      </c>
      <c r="M13" s="34">
        <f t="shared" si="0"/>
        <v>2</v>
      </c>
      <c r="N13" s="34" t="str">
        <f t="shared" si="1"/>
        <v>Mayor</v>
      </c>
      <c r="O13" s="60">
        <f t="shared" si="2"/>
        <v>2.1666666666666665</v>
      </c>
      <c r="P13" s="60">
        <f t="shared" si="3"/>
        <v>4.333333333333333</v>
      </c>
      <c r="Q13" s="34" t="str">
        <f t="shared" si="4"/>
        <v>Medio</v>
      </c>
      <c r="R13" s="2" t="s">
        <v>52</v>
      </c>
      <c r="T13" s="53"/>
      <c r="U13" s="53"/>
    </row>
    <row r="14" spans="2:21" ht="39.950000000000003">
      <c r="B14" s="34">
        <v>7</v>
      </c>
      <c r="C14" s="80"/>
      <c r="D14" s="2" t="s">
        <v>53</v>
      </c>
      <c r="E14" s="34" t="s">
        <v>30</v>
      </c>
      <c r="F14" s="58">
        <v>3</v>
      </c>
      <c r="G14" s="58">
        <v>4</v>
      </c>
      <c r="H14" s="58">
        <v>2</v>
      </c>
      <c r="I14" s="58">
        <v>3</v>
      </c>
      <c r="J14" s="58">
        <v>3</v>
      </c>
      <c r="K14" s="58">
        <v>3</v>
      </c>
      <c r="L14" s="58" t="s">
        <v>31</v>
      </c>
      <c r="M14" s="34">
        <f t="shared" si="0"/>
        <v>3</v>
      </c>
      <c r="N14" s="34" t="str">
        <f t="shared" si="1"/>
        <v>Mayor</v>
      </c>
      <c r="O14" s="60">
        <f t="shared" si="2"/>
        <v>3</v>
      </c>
      <c r="P14" s="60">
        <f t="shared" si="3"/>
        <v>9</v>
      </c>
      <c r="Q14" s="34" t="str">
        <f t="shared" si="4"/>
        <v>Alto</v>
      </c>
      <c r="R14" s="2" t="s">
        <v>54</v>
      </c>
      <c r="T14" s="53"/>
      <c r="U14" s="53" t="e">
        <f ca="1">VLOOKUP(RANDBETWEEN(1,5),$T$7:$U$10,2,FALSE)</f>
        <v>#N/A</v>
      </c>
    </row>
    <row r="15" spans="2:21" ht="39.950000000000003">
      <c r="B15" s="34">
        <v>8</v>
      </c>
      <c r="C15" s="102" t="s">
        <v>55</v>
      </c>
      <c r="D15" s="2" t="s">
        <v>56</v>
      </c>
      <c r="E15" s="34" t="s">
        <v>30</v>
      </c>
      <c r="F15" s="58">
        <v>1</v>
      </c>
      <c r="G15" s="58">
        <v>2</v>
      </c>
      <c r="H15" s="58">
        <v>2</v>
      </c>
      <c r="I15" s="58">
        <v>1</v>
      </c>
      <c r="J15" s="58">
        <v>1</v>
      </c>
      <c r="K15" s="58">
        <v>1</v>
      </c>
      <c r="L15" s="58" t="s">
        <v>51</v>
      </c>
      <c r="M15" s="34">
        <f t="shared" ref="M15:M53" si="5">IF(L15="Raro",1,IF(L15="Improbable",2,IF(L15="Posible",3,IF(L15="Probable",4,IF(L15="Certeza","5")))))</f>
        <v>2</v>
      </c>
      <c r="N15" s="34" t="str">
        <f t="shared" si="1"/>
        <v>Menor</v>
      </c>
      <c r="O15" s="60">
        <f t="shared" si="2"/>
        <v>1.3333333333333333</v>
      </c>
      <c r="P15" s="60">
        <f t="shared" si="3"/>
        <v>2.6666666666666665</v>
      </c>
      <c r="Q15" s="34" t="str">
        <f t="shared" si="4"/>
        <v>Bajo</v>
      </c>
      <c r="R15" s="2" t="s">
        <v>57</v>
      </c>
    </row>
    <row r="16" spans="2:21" ht="40.5" customHeight="1">
      <c r="B16" s="34">
        <v>9</v>
      </c>
      <c r="C16" s="99"/>
      <c r="D16" s="2" t="s">
        <v>58</v>
      </c>
      <c r="E16" s="34" t="s">
        <v>30</v>
      </c>
      <c r="F16" s="58">
        <v>1</v>
      </c>
      <c r="G16" s="58">
        <v>2</v>
      </c>
      <c r="H16" s="58">
        <v>1</v>
      </c>
      <c r="I16" s="58">
        <v>2</v>
      </c>
      <c r="J16" s="58">
        <v>2</v>
      </c>
      <c r="K16" s="58">
        <v>1</v>
      </c>
      <c r="L16" s="58" t="s">
        <v>31</v>
      </c>
      <c r="M16" s="34">
        <f t="shared" si="5"/>
        <v>3</v>
      </c>
      <c r="N16" s="34" t="str">
        <f t="shared" si="1"/>
        <v>Menor</v>
      </c>
      <c r="O16" s="60">
        <f t="shared" si="2"/>
        <v>1.5</v>
      </c>
      <c r="P16" s="60">
        <f t="shared" si="3"/>
        <v>4.5</v>
      </c>
      <c r="Q16" s="34" t="str">
        <f t="shared" si="4"/>
        <v>Medio</v>
      </c>
      <c r="R16" s="2" t="s">
        <v>59</v>
      </c>
    </row>
    <row r="17" spans="2:18" ht="39.950000000000003">
      <c r="B17" s="34">
        <v>10</v>
      </c>
      <c r="C17" s="99"/>
      <c r="D17" s="2" t="s">
        <v>60</v>
      </c>
      <c r="E17" s="34" t="s">
        <v>30</v>
      </c>
      <c r="F17" s="58">
        <v>1</v>
      </c>
      <c r="G17" s="58">
        <v>1</v>
      </c>
      <c r="H17" s="58">
        <v>1</v>
      </c>
      <c r="I17" s="58">
        <v>1</v>
      </c>
      <c r="J17" s="58">
        <v>3</v>
      </c>
      <c r="K17" s="58">
        <v>3</v>
      </c>
      <c r="L17" s="58" t="s">
        <v>31</v>
      </c>
      <c r="M17" s="34">
        <f t="shared" si="5"/>
        <v>3</v>
      </c>
      <c r="N17" s="34" t="str">
        <f t="shared" si="1"/>
        <v>Moderado</v>
      </c>
      <c r="O17" s="60">
        <f t="shared" si="2"/>
        <v>1.6666666666666667</v>
      </c>
      <c r="P17" s="60">
        <f t="shared" si="3"/>
        <v>5</v>
      </c>
      <c r="Q17" s="34" t="str">
        <f t="shared" si="4"/>
        <v>Medio</v>
      </c>
      <c r="R17" s="2" t="s">
        <v>61</v>
      </c>
    </row>
    <row r="18" spans="2:18" ht="26.65">
      <c r="B18" s="34">
        <v>11</v>
      </c>
      <c r="C18" s="102" t="s">
        <v>62</v>
      </c>
      <c r="D18" s="2" t="s">
        <v>63</v>
      </c>
      <c r="E18" s="34" t="s">
        <v>30</v>
      </c>
      <c r="F18" s="58">
        <v>3</v>
      </c>
      <c r="G18" s="58">
        <v>3</v>
      </c>
      <c r="H18" s="58">
        <v>1</v>
      </c>
      <c r="I18" s="58">
        <v>1</v>
      </c>
      <c r="J18" s="58">
        <v>1</v>
      </c>
      <c r="K18" s="58">
        <v>1</v>
      </c>
      <c r="L18" s="58" t="s">
        <v>39</v>
      </c>
      <c r="M18" s="34">
        <f t="shared" si="5"/>
        <v>4</v>
      </c>
      <c r="N18" s="34" t="str">
        <f t="shared" si="1"/>
        <v>Moderado</v>
      </c>
      <c r="O18" s="60">
        <f t="shared" si="2"/>
        <v>1.6666666666666667</v>
      </c>
      <c r="P18" s="60">
        <f t="shared" si="3"/>
        <v>6.666666666666667</v>
      </c>
      <c r="Q18" s="34" t="str">
        <f t="shared" si="4"/>
        <v>Medio</v>
      </c>
      <c r="R18" s="2" t="s">
        <v>64</v>
      </c>
    </row>
    <row r="19" spans="2:18" ht="39.950000000000003">
      <c r="B19" s="34">
        <v>12</v>
      </c>
      <c r="C19" s="99"/>
      <c r="D19" s="2" t="s">
        <v>65</v>
      </c>
      <c r="E19" s="34" t="s">
        <v>37</v>
      </c>
      <c r="F19" s="58">
        <v>3</v>
      </c>
      <c r="G19" s="58">
        <v>4</v>
      </c>
      <c r="H19" s="58">
        <v>1</v>
      </c>
      <c r="I19" s="58">
        <v>2</v>
      </c>
      <c r="J19" s="58">
        <v>1</v>
      </c>
      <c r="K19" s="58">
        <v>1</v>
      </c>
      <c r="L19" s="58" t="s">
        <v>39</v>
      </c>
      <c r="M19" s="34">
        <f t="shared" ref="M19" si="6">IF(L19="Raro",1,IF(L19="Improbable",2,IF(L19="Posible",3,IF(L19="Probable",4,IF(L19="Certeza","5")))))</f>
        <v>4</v>
      </c>
      <c r="N19" s="34" t="str">
        <f t="shared" si="1"/>
        <v>Mayor</v>
      </c>
      <c r="O19" s="60">
        <f t="shared" si="2"/>
        <v>2</v>
      </c>
      <c r="P19" s="60">
        <f t="shared" si="3"/>
        <v>8</v>
      </c>
      <c r="Q19" s="34" t="str">
        <f t="shared" si="4"/>
        <v>Medio</v>
      </c>
      <c r="R19" s="2" t="s">
        <v>66</v>
      </c>
    </row>
    <row r="20" spans="2:18" ht="39" customHeight="1">
      <c r="B20" s="34">
        <v>13</v>
      </c>
      <c r="C20" s="99"/>
      <c r="D20" s="2" t="s">
        <v>67</v>
      </c>
      <c r="E20" s="34" t="s">
        <v>30</v>
      </c>
      <c r="F20" s="58">
        <v>1</v>
      </c>
      <c r="G20" s="58">
        <v>1</v>
      </c>
      <c r="H20" s="58">
        <v>1</v>
      </c>
      <c r="I20" s="58">
        <v>1</v>
      </c>
      <c r="J20" s="58">
        <v>1</v>
      </c>
      <c r="K20" s="58">
        <v>1</v>
      </c>
      <c r="L20" s="58" t="s">
        <v>51</v>
      </c>
      <c r="M20" s="34">
        <f t="shared" si="5"/>
        <v>2</v>
      </c>
      <c r="N20" s="34" t="str">
        <f t="shared" si="1"/>
        <v>Insignificante</v>
      </c>
      <c r="O20" s="60">
        <f t="shared" si="2"/>
        <v>1</v>
      </c>
      <c r="P20" s="60">
        <f t="shared" si="3"/>
        <v>2</v>
      </c>
      <c r="Q20" s="34" t="str">
        <f t="shared" si="4"/>
        <v>Bajo</v>
      </c>
      <c r="R20" s="2" t="s">
        <v>68</v>
      </c>
    </row>
    <row r="21" spans="2:18" ht="39" customHeight="1">
      <c r="B21" s="34"/>
      <c r="C21" s="99"/>
      <c r="D21" s="2" t="s">
        <v>69</v>
      </c>
      <c r="E21" s="34" t="s">
        <v>30</v>
      </c>
      <c r="F21" s="58">
        <v>3</v>
      </c>
      <c r="G21" s="58">
        <v>3</v>
      </c>
      <c r="H21" s="58">
        <v>1</v>
      </c>
      <c r="I21" s="58">
        <v>2</v>
      </c>
      <c r="J21" s="58">
        <v>1</v>
      </c>
      <c r="K21" s="58">
        <v>1</v>
      </c>
      <c r="L21" s="58" t="s">
        <v>39</v>
      </c>
      <c r="M21" s="34">
        <f t="shared" si="5"/>
        <v>4</v>
      </c>
      <c r="N21" s="34" t="str">
        <f t="shared" si="1"/>
        <v>Moderado</v>
      </c>
      <c r="O21" s="60">
        <f t="shared" si="2"/>
        <v>1.8333333333333333</v>
      </c>
      <c r="P21" s="60">
        <f t="shared" si="3"/>
        <v>7.333333333333333</v>
      </c>
      <c r="Q21" s="34" t="str">
        <f t="shared" si="4"/>
        <v>Medio</v>
      </c>
      <c r="R21" s="2" t="s">
        <v>70</v>
      </c>
    </row>
    <row r="22" spans="2:18" ht="39" customHeight="1">
      <c r="B22" s="34"/>
      <c r="C22" s="99"/>
      <c r="D22" s="2" t="s">
        <v>71</v>
      </c>
      <c r="E22" s="34" t="s">
        <v>30</v>
      </c>
      <c r="F22" s="58">
        <v>3</v>
      </c>
      <c r="G22" s="58">
        <v>3</v>
      </c>
      <c r="H22" s="58">
        <v>1</v>
      </c>
      <c r="I22" s="58">
        <v>2</v>
      </c>
      <c r="J22" s="58">
        <v>1</v>
      </c>
      <c r="K22" s="58">
        <v>1</v>
      </c>
      <c r="L22" s="58" t="s">
        <v>31</v>
      </c>
      <c r="M22" s="34">
        <f t="shared" si="5"/>
        <v>3</v>
      </c>
      <c r="N22" s="34" t="str">
        <f t="shared" si="1"/>
        <v>Moderado</v>
      </c>
      <c r="O22" s="60">
        <f t="shared" si="2"/>
        <v>1.8333333333333333</v>
      </c>
      <c r="P22" s="60">
        <f t="shared" si="3"/>
        <v>5.5</v>
      </c>
      <c r="Q22" s="34" t="str">
        <f t="shared" si="4"/>
        <v>Medio</v>
      </c>
      <c r="R22" s="2" t="s">
        <v>72</v>
      </c>
    </row>
    <row r="23" spans="2:18" ht="40.5" customHeight="1">
      <c r="B23" s="34">
        <v>14</v>
      </c>
      <c r="C23" s="100"/>
      <c r="D23" s="2" t="s">
        <v>73</v>
      </c>
      <c r="E23" s="34" t="s">
        <v>30</v>
      </c>
      <c r="F23" s="58">
        <v>1</v>
      </c>
      <c r="G23" s="58">
        <v>4</v>
      </c>
      <c r="H23" s="58">
        <v>1</v>
      </c>
      <c r="I23" s="58">
        <v>1</v>
      </c>
      <c r="J23" s="58">
        <v>1</v>
      </c>
      <c r="K23" s="58">
        <v>1</v>
      </c>
      <c r="L23" s="58" t="s">
        <v>31</v>
      </c>
      <c r="M23" s="34">
        <f t="shared" si="5"/>
        <v>3</v>
      </c>
      <c r="N23" s="34" t="str">
        <f t="shared" si="1"/>
        <v>Mayor</v>
      </c>
      <c r="O23" s="60">
        <f t="shared" si="2"/>
        <v>1.5</v>
      </c>
      <c r="P23" s="60">
        <f t="shared" si="3"/>
        <v>4.5</v>
      </c>
      <c r="Q23" s="34" t="str">
        <f t="shared" si="4"/>
        <v>Medio</v>
      </c>
      <c r="R23" s="2" t="s">
        <v>74</v>
      </c>
    </row>
    <row r="24" spans="2:18" ht="39.950000000000003">
      <c r="B24" s="34">
        <v>15</v>
      </c>
      <c r="C24" s="102" t="s">
        <v>75</v>
      </c>
      <c r="D24" s="2" t="s">
        <v>76</v>
      </c>
      <c r="E24" s="34" t="s">
        <v>37</v>
      </c>
      <c r="F24" s="58">
        <v>4</v>
      </c>
      <c r="G24" s="58">
        <v>4</v>
      </c>
      <c r="H24" s="58">
        <v>1</v>
      </c>
      <c r="I24" s="58">
        <v>1</v>
      </c>
      <c r="J24" s="58">
        <v>1</v>
      </c>
      <c r="K24" s="58">
        <v>1</v>
      </c>
      <c r="L24" s="58" t="s">
        <v>31</v>
      </c>
      <c r="M24" s="34">
        <f t="shared" si="5"/>
        <v>3</v>
      </c>
      <c r="N24" s="34" t="str">
        <f t="shared" si="1"/>
        <v>Mayor</v>
      </c>
      <c r="O24" s="60">
        <f t="shared" si="2"/>
        <v>2</v>
      </c>
      <c r="P24" s="60">
        <f t="shared" si="3"/>
        <v>6</v>
      </c>
      <c r="Q24" s="34" t="str">
        <f t="shared" si="4"/>
        <v>Medio</v>
      </c>
      <c r="R24" s="2" t="s">
        <v>77</v>
      </c>
    </row>
    <row r="25" spans="2:18" ht="26.65">
      <c r="B25" s="34">
        <v>16</v>
      </c>
      <c r="C25" s="99"/>
      <c r="D25" s="2" t="s">
        <v>78</v>
      </c>
      <c r="E25" s="34" t="s">
        <v>30</v>
      </c>
      <c r="F25" s="58">
        <v>3</v>
      </c>
      <c r="G25" s="58">
        <v>3</v>
      </c>
      <c r="H25" s="58">
        <v>1</v>
      </c>
      <c r="I25" s="58">
        <v>1</v>
      </c>
      <c r="J25" s="58">
        <v>1</v>
      </c>
      <c r="K25" s="58">
        <v>1</v>
      </c>
      <c r="L25" s="58" t="s">
        <v>31</v>
      </c>
      <c r="M25" s="34">
        <f t="shared" si="5"/>
        <v>3</v>
      </c>
      <c r="N25" s="34" t="str">
        <f t="shared" si="1"/>
        <v>Moderado</v>
      </c>
      <c r="O25" s="60">
        <f t="shared" si="2"/>
        <v>1.6666666666666667</v>
      </c>
      <c r="P25" s="60">
        <f t="shared" si="3"/>
        <v>5</v>
      </c>
      <c r="Q25" s="34" t="str">
        <f t="shared" si="4"/>
        <v>Medio</v>
      </c>
      <c r="R25" s="2" t="s">
        <v>74</v>
      </c>
    </row>
    <row r="26" spans="2:18" ht="39.950000000000003">
      <c r="B26" s="34">
        <v>17</v>
      </c>
      <c r="C26" s="99"/>
      <c r="D26" s="2" t="s">
        <v>79</v>
      </c>
      <c r="E26" s="34" t="s">
        <v>30</v>
      </c>
      <c r="F26" s="58">
        <v>2</v>
      </c>
      <c r="G26" s="58">
        <v>1</v>
      </c>
      <c r="H26" s="58">
        <v>1</v>
      </c>
      <c r="I26" s="58">
        <v>1</v>
      </c>
      <c r="J26" s="58">
        <v>2</v>
      </c>
      <c r="K26" s="58">
        <v>3</v>
      </c>
      <c r="L26" s="58" t="s">
        <v>51</v>
      </c>
      <c r="M26" s="34">
        <f t="shared" si="5"/>
        <v>2</v>
      </c>
      <c r="N26" s="34" t="str">
        <f t="shared" si="1"/>
        <v>Moderado</v>
      </c>
      <c r="O26" s="60">
        <f t="shared" si="2"/>
        <v>1.6666666666666667</v>
      </c>
      <c r="P26" s="60">
        <f t="shared" si="3"/>
        <v>3.3333333333333335</v>
      </c>
      <c r="Q26" s="34" t="s">
        <v>80</v>
      </c>
      <c r="R26" s="2" t="s">
        <v>81</v>
      </c>
    </row>
    <row r="27" spans="2:18" ht="71.45" customHeight="1">
      <c r="B27" s="34">
        <v>18</v>
      </c>
      <c r="C27" s="99"/>
      <c r="D27" s="2" t="s">
        <v>82</v>
      </c>
      <c r="E27" s="34" t="s">
        <v>37</v>
      </c>
      <c r="F27" s="58">
        <v>2</v>
      </c>
      <c r="G27" s="58">
        <v>3</v>
      </c>
      <c r="H27" s="58">
        <v>1</v>
      </c>
      <c r="I27" s="58">
        <v>1</v>
      </c>
      <c r="J27" s="58">
        <v>1</v>
      </c>
      <c r="K27" s="58">
        <v>1</v>
      </c>
      <c r="L27" s="58" t="s">
        <v>31</v>
      </c>
      <c r="M27" s="34">
        <f t="shared" si="5"/>
        <v>3</v>
      </c>
      <c r="N27" s="34" t="str">
        <f t="shared" si="1"/>
        <v>Moderado</v>
      </c>
      <c r="O27" s="60">
        <f t="shared" si="2"/>
        <v>1.5</v>
      </c>
      <c r="P27" s="60">
        <f t="shared" si="3"/>
        <v>4.5</v>
      </c>
      <c r="Q27" s="34" t="str">
        <f t="shared" si="4"/>
        <v>Medio</v>
      </c>
      <c r="R27" s="2" t="s">
        <v>83</v>
      </c>
    </row>
    <row r="28" spans="2:18" ht="66.75">
      <c r="B28" s="34">
        <v>19</v>
      </c>
      <c r="C28" s="100"/>
      <c r="D28" s="2" t="s">
        <v>84</v>
      </c>
      <c r="E28" s="34" t="s">
        <v>30</v>
      </c>
      <c r="F28" s="58">
        <v>2</v>
      </c>
      <c r="G28" s="58">
        <v>3</v>
      </c>
      <c r="H28" s="58">
        <v>1</v>
      </c>
      <c r="I28" s="58">
        <v>1</v>
      </c>
      <c r="J28" s="58">
        <v>3</v>
      </c>
      <c r="K28" s="58">
        <v>1</v>
      </c>
      <c r="L28" s="58" t="s">
        <v>31</v>
      </c>
      <c r="M28" s="34">
        <f t="shared" si="5"/>
        <v>3</v>
      </c>
      <c r="N28" s="34" t="str">
        <f t="shared" si="1"/>
        <v>Moderado</v>
      </c>
      <c r="O28" s="60">
        <f t="shared" si="2"/>
        <v>1.8333333333333333</v>
      </c>
      <c r="P28" s="60">
        <f t="shared" si="3"/>
        <v>5.5</v>
      </c>
      <c r="Q28" s="34" t="str">
        <f t="shared" si="4"/>
        <v>Medio</v>
      </c>
      <c r="R28" s="2" t="s">
        <v>85</v>
      </c>
    </row>
    <row r="29" spans="2:18" ht="39.950000000000003">
      <c r="B29" s="34">
        <v>20</v>
      </c>
      <c r="C29" s="102" t="s">
        <v>86</v>
      </c>
      <c r="D29" s="2" t="s">
        <v>87</v>
      </c>
      <c r="E29" s="34" t="s">
        <v>30</v>
      </c>
      <c r="F29" s="58">
        <v>2</v>
      </c>
      <c r="G29" s="58">
        <v>1</v>
      </c>
      <c r="H29" s="58">
        <v>1</v>
      </c>
      <c r="I29" s="58">
        <v>1</v>
      </c>
      <c r="J29" s="58">
        <v>2</v>
      </c>
      <c r="K29" s="58">
        <v>3</v>
      </c>
      <c r="L29" s="58" t="s">
        <v>51</v>
      </c>
      <c r="M29" s="34">
        <f t="shared" si="5"/>
        <v>2</v>
      </c>
      <c r="N29" s="34" t="str">
        <f t="shared" si="1"/>
        <v>Moderado</v>
      </c>
      <c r="O29" s="60">
        <f t="shared" si="2"/>
        <v>1.6666666666666667</v>
      </c>
      <c r="P29" s="60">
        <f t="shared" si="3"/>
        <v>3.3333333333333335</v>
      </c>
      <c r="Q29" s="34" t="s">
        <v>80</v>
      </c>
      <c r="R29" s="2" t="s">
        <v>88</v>
      </c>
    </row>
    <row r="30" spans="2:18" ht="39.950000000000003">
      <c r="B30" s="34">
        <v>21</v>
      </c>
      <c r="C30" s="100"/>
      <c r="D30" s="2" t="s">
        <v>89</v>
      </c>
      <c r="E30" s="34" t="s">
        <v>30</v>
      </c>
      <c r="F30" s="58">
        <v>4</v>
      </c>
      <c r="G30" s="58">
        <v>4</v>
      </c>
      <c r="H30" s="58">
        <v>2</v>
      </c>
      <c r="I30" s="58">
        <v>1</v>
      </c>
      <c r="J30" s="58">
        <v>2</v>
      </c>
      <c r="K30" s="58">
        <v>4</v>
      </c>
      <c r="L30" s="58" t="s">
        <v>46</v>
      </c>
      <c r="M30" s="34">
        <f t="shared" si="5"/>
        <v>1</v>
      </c>
      <c r="N30" s="34" t="str">
        <f t="shared" si="1"/>
        <v>Mayor</v>
      </c>
      <c r="O30" s="60">
        <f t="shared" si="2"/>
        <v>2.8333333333333335</v>
      </c>
      <c r="P30" s="60">
        <f t="shared" si="3"/>
        <v>2.8333333333333335</v>
      </c>
      <c r="Q30" s="34" t="str">
        <f t="shared" si="4"/>
        <v>Bajo</v>
      </c>
      <c r="R30" s="2" t="s">
        <v>90</v>
      </c>
    </row>
    <row r="31" spans="2:18" ht="40.5" customHeight="1">
      <c r="B31" s="34">
        <v>22</v>
      </c>
      <c r="C31" s="102" t="s">
        <v>91</v>
      </c>
      <c r="D31" s="2" t="s">
        <v>92</v>
      </c>
      <c r="E31" s="34" t="s">
        <v>30</v>
      </c>
      <c r="F31" s="58">
        <v>1</v>
      </c>
      <c r="G31" s="58">
        <v>1</v>
      </c>
      <c r="H31" s="58">
        <v>1</v>
      </c>
      <c r="I31" s="58">
        <v>1</v>
      </c>
      <c r="J31" s="58">
        <v>1</v>
      </c>
      <c r="K31" s="58">
        <v>1</v>
      </c>
      <c r="L31" s="58" t="s">
        <v>46</v>
      </c>
      <c r="M31" s="34">
        <f t="shared" si="5"/>
        <v>1</v>
      </c>
      <c r="N31" s="34" t="str">
        <f t="shared" si="1"/>
        <v>Insignificante</v>
      </c>
      <c r="O31" s="60">
        <f t="shared" si="2"/>
        <v>1</v>
      </c>
      <c r="P31" s="60">
        <f t="shared" si="3"/>
        <v>1</v>
      </c>
      <c r="Q31" s="34" t="str">
        <f t="shared" si="4"/>
        <v>Inusual</v>
      </c>
      <c r="R31" s="2" t="s">
        <v>93</v>
      </c>
    </row>
    <row r="32" spans="2:18" ht="39" customHeight="1" thickBot="1">
      <c r="B32" s="34">
        <v>23</v>
      </c>
      <c r="C32" s="99"/>
      <c r="D32" s="2" t="s">
        <v>94</v>
      </c>
      <c r="E32" s="61" t="s">
        <v>30</v>
      </c>
      <c r="F32" s="68">
        <v>2</v>
      </c>
      <c r="G32" s="68">
        <v>2</v>
      </c>
      <c r="H32" s="68">
        <v>1</v>
      </c>
      <c r="I32" s="68">
        <v>1</v>
      </c>
      <c r="J32" s="68">
        <v>1</v>
      </c>
      <c r="K32" s="68">
        <v>1</v>
      </c>
      <c r="L32" s="68" t="s">
        <v>31</v>
      </c>
      <c r="M32" s="34">
        <f t="shared" si="5"/>
        <v>3</v>
      </c>
      <c r="N32" s="34" t="str">
        <f t="shared" si="1"/>
        <v>Menor</v>
      </c>
      <c r="O32" s="60">
        <f t="shared" si="2"/>
        <v>1.3333333333333333</v>
      </c>
      <c r="P32" s="60">
        <f t="shared" si="3"/>
        <v>4</v>
      </c>
      <c r="Q32" s="34" t="str">
        <f t="shared" si="4"/>
        <v>Medio</v>
      </c>
      <c r="R32" s="59" t="s">
        <v>95</v>
      </c>
    </row>
    <row r="33" spans="2:18" ht="75" customHeight="1" thickBot="1">
      <c r="B33" s="34">
        <v>24</v>
      </c>
      <c r="C33" s="99"/>
      <c r="D33" s="62" t="s">
        <v>96</v>
      </c>
      <c r="E33" s="34" t="s">
        <v>37</v>
      </c>
      <c r="F33" s="58">
        <v>2</v>
      </c>
      <c r="G33" s="58">
        <v>3</v>
      </c>
      <c r="H33" s="58">
        <v>1</v>
      </c>
      <c r="I33" s="58">
        <v>1</v>
      </c>
      <c r="J33" s="58">
        <v>1</v>
      </c>
      <c r="K33" s="58">
        <v>2</v>
      </c>
      <c r="L33" s="58" t="s">
        <v>39</v>
      </c>
      <c r="M33" s="34">
        <f t="shared" si="5"/>
        <v>4</v>
      </c>
      <c r="N33" s="34" t="str">
        <f t="shared" si="1"/>
        <v>Moderado</v>
      </c>
      <c r="O33" s="60">
        <f t="shared" si="2"/>
        <v>1.6666666666666667</v>
      </c>
      <c r="P33" s="60">
        <f t="shared" si="3"/>
        <v>6.666666666666667</v>
      </c>
      <c r="Q33" s="34" t="str">
        <f t="shared" si="4"/>
        <v>Medio</v>
      </c>
      <c r="R33" s="67" t="s">
        <v>97</v>
      </c>
    </row>
    <row r="34" spans="2:18" ht="39" customHeight="1">
      <c r="B34" s="34">
        <v>25</v>
      </c>
      <c r="C34" s="99"/>
      <c r="D34" s="2" t="s">
        <v>98</v>
      </c>
      <c r="E34" s="63" t="s">
        <v>30</v>
      </c>
      <c r="F34" s="69">
        <v>1</v>
      </c>
      <c r="G34" s="69">
        <v>2</v>
      </c>
      <c r="H34" s="69">
        <v>1</v>
      </c>
      <c r="I34" s="69">
        <v>1</v>
      </c>
      <c r="J34" s="69">
        <v>1</v>
      </c>
      <c r="K34" s="69">
        <v>1</v>
      </c>
      <c r="L34" s="69" t="s">
        <v>31</v>
      </c>
      <c r="M34" s="34">
        <f t="shared" si="5"/>
        <v>3</v>
      </c>
      <c r="N34" s="34" t="str">
        <f t="shared" si="1"/>
        <v>Menor</v>
      </c>
      <c r="O34" s="60">
        <f t="shared" si="2"/>
        <v>1.1666666666666667</v>
      </c>
      <c r="P34" s="60">
        <f t="shared" si="3"/>
        <v>3.5</v>
      </c>
      <c r="Q34" s="34" t="s">
        <v>99</v>
      </c>
      <c r="R34" s="57" t="s">
        <v>100</v>
      </c>
    </row>
    <row r="35" spans="2:18" ht="26.65">
      <c r="B35" s="34">
        <v>26</v>
      </c>
      <c r="C35" s="100"/>
      <c r="D35" s="2" t="s">
        <v>101</v>
      </c>
      <c r="E35" s="34" t="s">
        <v>37</v>
      </c>
      <c r="F35" s="58">
        <v>1</v>
      </c>
      <c r="G35" s="58">
        <v>3</v>
      </c>
      <c r="H35" s="58">
        <v>1</v>
      </c>
      <c r="I35" s="58">
        <v>1</v>
      </c>
      <c r="J35" s="58">
        <v>1</v>
      </c>
      <c r="K35" s="58">
        <v>1</v>
      </c>
      <c r="L35" s="58" t="s">
        <v>31</v>
      </c>
      <c r="M35" s="34">
        <f t="shared" si="5"/>
        <v>3</v>
      </c>
      <c r="N35" s="34" t="str">
        <f t="shared" si="1"/>
        <v>Moderado</v>
      </c>
      <c r="O35" s="60">
        <f t="shared" si="2"/>
        <v>1.3333333333333333</v>
      </c>
      <c r="P35" s="60">
        <f t="shared" si="3"/>
        <v>4</v>
      </c>
      <c r="Q35" s="34" t="str">
        <f t="shared" si="4"/>
        <v>Medio</v>
      </c>
      <c r="R35" s="2" t="s">
        <v>68</v>
      </c>
    </row>
    <row r="36" spans="2:18" ht="39.950000000000003" customHeight="1">
      <c r="B36" s="34">
        <v>27</v>
      </c>
      <c r="C36" s="102" t="s">
        <v>102</v>
      </c>
      <c r="D36" s="2" t="s">
        <v>103</v>
      </c>
      <c r="E36" s="34" t="s">
        <v>30</v>
      </c>
      <c r="F36" s="58">
        <v>2</v>
      </c>
      <c r="G36" s="58">
        <v>4</v>
      </c>
      <c r="H36" s="58">
        <v>1</v>
      </c>
      <c r="I36" s="58">
        <v>2</v>
      </c>
      <c r="J36" s="58">
        <v>1</v>
      </c>
      <c r="K36" s="58">
        <v>2</v>
      </c>
      <c r="L36" s="58" t="s">
        <v>31</v>
      </c>
      <c r="M36" s="34">
        <f t="shared" si="5"/>
        <v>3</v>
      </c>
      <c r="N36" s="34" t="str">
        <f t="shared" si="1"/>
        <v>Mayor</v>
      </c>
      <c r="O36" s="60">
        <f t="shared" si="2"/>
        <v>2</v>
      </c>
      <c r="P36" s="60">
        <f t="shared" si="3"/>
        <v>6</v>
      </c>
      <c r="Q36" s="34" t="str">
        <f t="shared" si="4"/>
        <v>Medio</v>
      </c>
      <c r="R36" s="2" t="s">
        <v>104</v>
      </c>
    </row>
    <row r="37" spans="2:18" ht="39.950000000000003">
      <c r="B37" s="34">
        <v>28</v>
      </c>
      <c r="C37" s="99"/>
      <c r="D37" s="2" t="s">
        <v>105</v>
      </c>
      <c r="E37" s="34" t="s">
        <v>30</v>
      </c>
      <c r="F37" s="58">
        <v>2</v>
      </c>
      <c r="G37" s="58">
        <v>1</v>
      </c>
      <c r="H37" s="58">
        <v>1</v>
      </c>
      <c r="I37" s="58">
        <v>2</v>
      </c>
      <c r="J37" s="58">
        <v>1</v>
      </c>
      <c r="K37" s="58">
        <v>1</v>
      </c>
      <c r="L37" s="58" t="s">
        <v>46</v>
      </c>
      <c r="M37" s="34">
        <f t="shared" si="5"/>
        <v>1</v>
      </c>
      <c r="N37" s="34" t="str">
        <f t="shared" si="1"/>
        <v>Menor</v>
      </c>
      <c r="O37" s="60">
        <f t="shared" si="2"/>
        <v>1.3333333333333333</v>
      </c>
      <c r="P37" s="60">
        <f t="shared" si="3"/>
        <v>1.3333333333333333</v>
      </c>
      <c r="Q37" s="34" t="s">
        <v>106</v>
      </c>
      <c r="R37" s="2" t="s">
        <v>104</v>
      </c>
    </row>
    <row r="38" spans="2:18" ht="39.950000000000003" customHeight="1">
      <c r="B38" s="34">
        <v>29</v>
      </c>
      <c r="C38" s="99"/>
      <c r="D38" s="2" t="s">
        <v>107</v>
      </c>
      <c r="E38" s="34" t="s">
        <v>30</v>
      </c>
      <c r="F38" s="58">
        <v>2</v>
      </c>
      <c r="G38" s="58">
        <v>1</v>
      </c>
      <c r="H38" s="58">
        <v>1</v>
      </c>
      <c r="I38" s="58">
        <v>2</v>
      </c>
      <c r="J38" s="58">
        <v>1</v>
      </c>
      <c r="K38" s="58">
        <v>1</v>
      </c>
      <c r="L38" s="58" t="s">
        <v>46</v>
      </c>
      <c r="M38" s="34">
        <f t="shared" si="5"/>
        <v>1</v>
      </c>
      <c r="N38" s="34" t="str">
        <f t="shared" si="1"/>
        <v>Menor</v>
      </c>
      <c r="O38" s="60">
        <f t="shared" si="2"/>
        <v>1.3333333333333333</v>
      </c>
      <c r="P38" s="60">
        <f t="shared" si="3"/>
        <v>1.3333333333333333</v>
      </c>
      <c r="Q38" s="34" t="s">
        <v>106</v>
      </c>
      <c r="R38" s="2" t="s">
        <v>104</v>
      </c>
    </row>
    <row r="39" spans="2:18" ht="38.450000000000003" customHeight="1">
      <c r="B39" s="34">
        <v>30</v>
      </c>
      <c r="C39" s="99"/>
      <c r="D39" s="2" t="s">
        <v>108</v>
      </c>
      <c r="E39" s="34" t="s">
        <v>30</v>
      </c>
      <c r="F39" s="58">
        <v>1</v>
      </c>
      <c r="G39" s="58">
        <v>2</v>
      </c>
      <c r="H39" s="58">
        <v>1</v>
      </c>
      <c r="I39" s="58">
        <v>2</v>
      </c>
      <c r="J39" s="58">
        <v>1</v>
      </c>
      <c r="K39" s="58">
        <v>1</v>
      </c>
      <c r="L39" s="58" t="s">
        <v>31</v>
      </c>
      <c r="M39" s="34">
        <f t="shared" si="5"/>
        <v>3</v>
      </c>
      <c r="N39" s="34" t="str">
        <f t="shared" si="1"/>
        <v>Menor</v>
      </c>
      <c r="O39" s="60">
        <f t="shared" si="2"/>
        <v>1.3333333333333333</v>
      </c>
      <c r="P39" s="60">
        <f t="shared" si="3"/>
        <v>4</v>
      </c>
      <c r="Q39" s="34" t="str">
        <f t="shared" si="4"/>
        <v>Medio</v>
      </c>
      <c r="R39" s="2" t="s">
        <v>104</v>
      </c>
    </row>
    <row r="40" spans="2:18" ht="28.5" customHeight="1">
      <c r="B40" s="34">
        <v>31</v>
      </c>
      <c r="C40" s="99"/>
      <c r="D40" s="2" t="s">
        <v>109</v>
      </c>
      <c r="E40" s="34" t="s">
        <v>30</v>
      </c>
      <c r="F40" s="58">
        <v>4</v>
      </c>
      <c r="G40" s="58">
        <v>4</v>
      </c>
      <c r="H40" s="58">
        <v>2</v>
      </c>
      <c r="I40" s="58">
        <v>3</v>
      </c>
      <c r="J40" s="58">
        <v>1</v>
      </c>
      <c r="K40" s="58">
        <v>3</v>
      </c>
      <c r="L40" s="58" t="s">
        <v>31</v>
      </c>
      <c r="M40" s="34">
        <f t="shared" si="5"/>
        <v>3</v>
      </c>
      <c r="N40" s="34" t="str">
        <f t="shared" si="1"/>
        <v>Mayor</v>
      </c>
      <c r="O40" s="60">
        <f t="shared" si="2"/>
        <v>2.8333333333333335</v>
      </c>
      <c r="P40" s="60">
        <f t="shared" si="3"/>
        <v>8.5</v>
      </c>
      <c r="Q40" s="34" t="s">
        <v>42</v>
      </c>
      <c r="R40" s="2" t="s">
        <v>104</v>
      </c>
    </row>
    <row r="41" spans="2:18" ht="53.45">
      <c r="B41" s="34">
        <v>32</v>
      </c>
      <c r="C41" s="102" t="s">
        <v>110</v>
      </c>
      <c r="D41" s="2" t="s">
        <v>111</v>
      </c>
      <c r="E41" s="34" t="s">
        <v>30</v>
      </c>
      <c r="F41" s="58">
        <v>1</v>
      </c>
      <c r="G41" s="58">
        <v>1</v>
      </c>
      <c r="H41" s="58">
        <v>1</v>
      </c>
      <c r="I41" s="58">
        <v>1</v>
      </c>
      <c r="J41" s="58">
        <v>2</v>
      </c>
      <c r="K41" s="58">
        <v>2</v>
      </c>
      <c r="L41" s="58" t="s">
        <v>51</v>
      </c>
      <c r="M41" s="34">
        <f t="shared" si="5"/>
        <v>2</v>
      </c>
      <c r="N41" s="34" t="str">
        <f t="shared" si="1"/>
        <v>Menor</v>
      </c>
      <c r="O41" s="60">
        <f t="shared" si="2"/>
        <v>1.3333333333333333</v>
      </c>
      <c r="P41" s="60">
        <f t="shared" si="3"/>
        <v>2.6666666666666665</v>
      </c>
      <c r="Q41" s="34" t="str">
        <f t="shared" si="4"/>
        <v>Bajo</v>
      </c>
      <c r="R41" s="2" t="s">
        <v>112</v>
      </c>
    </row>
    <row r="42" spans="2:18" ht="39.950000000000003">
      <c r="B42" s="34">
        <v>33</v>
      </c>
      <c r="C42" s="100"/>
      <c r="D42" s="2" t="s">
        <v>113</v>
      </c>
      <c r="E42" s="34" t="s">
        <v>30</v>
      </c>
      <c r="F42" s="58">
        <v>1</v>
      </c>
      <c r="G42" s="58">
        <v>3</v>
      </c>
      <c r="H42" s="58">
        <v>1</v>
      </c>
      <c r="I42" s="58">
        <v>2</v>
      </c>
      <c r="J42" s="58">
        <v>2</v>
      </c>
      <c r="K42" s="58">
        <v>2</v>
      </c>
      <c r="L42" s="58" t="s">
        <v>51</v>
      </c>
      <c r="M42" s="34">
        <f t="shared" si="5"/>
        <v>2</v>
      </c>
      <c r="N42" s="34" t="str">
        <f t="shared" si="1"/>
        <v>Moderado</v>
      </c>
      <c r="O42" s="60">
        <f t="shared" si="2"/>
        <v>1.8333333333333333</v>
      </c>
      <c r="P42" s="60">
        <f t="shared" si="3"/>
        <v>3.6666666666666665</v>
      </c>
      <c r="Q42" s="34" t="s">
        <v>99</v>
      </c>
      <c r="R42" s="2" t="s">
        <v>114</v>
      </c>
    </row>
    <row r="43" spans="2:18" ht="39.950000000000003" customHeight="1">
      <c r="B43" s="34">
        <v>34</v>
      </c>
      <c r="C43" s="102" t="s">
        <v>115</v>
      </c>
      <c r="D43" s="2" t="s">
        <v>116</v>
      </c>
      <c r="E43" s="34" t="s">
        <v>30</v>
      </c>
      <c r="F43" s="58">
        <v>4</v>
      </c>
      <c r="G43" s="58">
        <v>3</v>
      </c>
      <c r="H43" s="58">
        <v>2</v>
      </c>
      <c r="I43" s="58">
        <v>2</v>
      </c>
      <c r="J43" s="58">
        <v>2</v>
      </c>
      <c r="K43" s="58">
        <v>2</v>
      </c>
      <c r="L43" s="58" t="s">
        <v>31</v>
      </c>
      <c r="M43" s="34">
        <f t="shared" si="5"/>
        <v>3</v>
      </c>
      <c r="N43" s="34" t="str">
        <f t="shared" si="1"/>
        <v>Mayor</v>
      </c>
      <c r="O43" s="60">
        <f t="shared" si="2"/>
        <v>2.5</v>
      </c>
      <c r="P43" s="60">
        <f t="shared" si="3"/>
        <v>7.5</v>
      </c>
      <c r="Q43" s="34" t="str">
        <f t="shared" si="4"/>
        <v>Medio</v>
      </c>
      <c r="R43" s="2" t="s">
        <v>117</v>
      </c>
    </row>
    <row r="44" spans="2:18" ht="26.65">
      <c r="B44" s="34">
        <v>35</v>
      </c>
      <c r="C44" s="99"/>
      <c r="D44" s="2" t="s">
        <v>118</v>
      </c>
      <c r="E44" s="34" t="s">
        <v>30</v>
      </c>
      <c r="F44" s="58">
        <v>3</v>
      </c>
      <c r="G44" s="58">
        <v>1</v>
      </c>
      <c r="H44" s="58">
        <v>1</v>
      </c>
      <c r="I44" s="58">
        <v>2</v>
      </c>
      <c r="J44" s="58">
        <v>1</v>
      </c>
      <c r="K44" s="58">
        <v>2</v>
      </c>
      <c r="L44" s="58" t="s">
        <v>31</v>
      </c>
      <c r="M44" s="34">
        <f t="shared" si="5"/>
        <v>3</v>
      </c>
      <c r="N44" s="34" t="str">
        <f t="shared" si="1"/>
        <v>Moderado</v>
      </c>
      <c r="O44" s="60">
        <f t="shared" si="2"/>
        <v>1.6666666666666667</v>
      </c>
      <c r="P44" s="60">
        <f t="shared" si="3"/>
        <v>5</v>
      </c>
      <c r="Q44" s="34" t="str">
        <f t="shared" si="4"/>
        <v>Medio</v>
      </c>
      <c r="R44" s="2" t="s">
        <v>119</v>
      </c>
    </row>
    <row r="45" spans="2:18" ht="26.65">
      <c r="B45" s="34">
        <v>36</v>
      </c>
      <c r="C45" s="99"/>
      <c r="D45" s="2" t="s">
        <v>120</v>
      </c>
      <c r="E45" s="34" t="s">
        <v>34</v>
      </c>
      <c r="F45" s="58">
        <v>2</v>
      </c>
      <c r="G45" s="58">
        <v>4</v>
      </c>
      <c r="H45" s="58">
        <v>2</v>
      </c>
      <c r="I45" s="58">
        <v>3</v>
      </c>
      <c r="J45" s="58">
        <v>2</v>
      </c>
      <c r="K45" s="58">
        <v>3</v>
      </c>
      <c r="L45" s="58" t="s">
        <v>51</v>
      </c>
      <c r="M45" s="34">
        <f t="shared" si="5"/>
        <v>2</v>
      </c>
      <c r="N45" s="34" t="str">
        <f t="shared" si="1"/>
        <v>Mayor</v>
      </c>
      <c r="O45" s="60">
        <f t="shared" si="2"/>
        <v>2.6666666666666665</v>
      </c>
      <c r="P45" s="60">
        <f t="shared" si="3"/>
        <v>5.333333333333333</v>
      </c>
      <c r="Q45" s="34" t="str">
        <f t="shared" si="4"/>
        <v>Medio</v>
      </c>
      <c r="R45" s="2" t="s">
        <v>121</v>
      </c>
    </row>
    <row r="46" spans="2:18" ht="26.65">
      <c r="B46" s="34">
        <v>37</v>
      </c>
      <c r="C46" s="99"/>
      <c r="D46" s="2" t="s">
        <v>122</v>
      </c>
      <c r="E46" s="34" t="s">
        <v>30</v>
      </c>
      <c r="F46" s="58">
        <v>1</v>
      </c>
      <c r="G46" s="58">
        <v>2</v>
      </c>
      <c r="H46" s="58">
        <v>1</v>
      </c>
      <c r="I46" s="58">
        <v>1</v>
      </c>
      <c r="J46" s="58">
        <v>1</v>
      </c>
      <c r="K46" s="58">
        <v>2</v>
      </c>
      <c r="L46" s="58" t="s">
        <v>31</v>
      </c>
      <c r="M46" s="34">
        <f t="shared" si="5"/>
        <v>3</v>
      </c>
      <c r="N46" s="34" t="str">
        <f t="shared" si="1"/>
        <v>Menor</v>
      </c>
      <c r="O46" s="60">
        <f t="shared" si="2"/>
        <v>1.3333333333333333</v>
      </c>
      <c r="P46" s="60">
        <f t="shared" si="3"/>
        <v>4</v>
      </c>
      <c r="Q46" s="34" t="str">
        <f t="shared" si="4"/>
        <v>Medio</v>
      </c>
      <c r="R46" s="2" t="s">
        <v>123</v>
      </c>
    </row>
    <row r="47" spans="2:18" ht="56.45" customHeight="1">
      <c r="B47" s="34">
        <v>38</v>
      </c>
      <c r="C47" s="99"/>
      <c r="D47" s="64" t="s">
        <v>124</v>
      </c>
      <c r="E47" s="58" t="s">
        <v>30</v>
      </c>
      <c r="F47" s="58">
        <v>3</v>
      </c>
      <c r="G47" s="58">
        <v>2</v>
      </c>
      <c r="H47" s="58">
        <v>1</v>
      </c>
      <c r="I47" s="58">
        <v>2</v>
      </c>
      <c r="J47" s="58">
        <v>1</v>
      </c>
      <c r="K47" s="58">
        <v>2</v>
      </c>
      <c r="L47" s="58" t="s">
        <v>31</v>
      </c>
      <c r="M47" s="34">
        <f t="shared" si="5"/>
        <v>3</v>
      </c>
      <c r="N47" s="34" t="str">
        <f t="shared" si="1"/>
        <v>Moderado</v>
      </c>
      <c r="O47" s="60">
        <f t="shared" si="2"/>
        <v>1.8333333333333333</v>
      </c>
      <c r="P47" s="60">
        <f t="shared" si="3"/>
        <v>5.5</v>
      </c>
      <c r="Q47" s="34" t="str">
        <f t="shared" si="4"/>
        <v>Medio</v>
      </c>
      <c r="R47" s="64" t="s">
        <v>125</v>
      </c>
    </row>
    <row r="48" spans="2:18" ht="53.45">
      <c r="B48" s="34">
        <v>39</v>
      </c>
      <c r="C48" s="99"/>
      <c r="D48" s="2" t="s">
        <v>126</v>
      </c>
      <c r="E48" s="34" t="s">
        <v>30</v>
      </c>
      <c r="F48" s="58">
        <v>3</v>
      </c>
      <c r="G48" s="58">
        <v>5</v>
      </c>
      <c r="H48" s="58">
        <v>2</v>
      </c>
      <c r="I48" s="58">
        <v>2</v>
      </c>
      <c r="J48" s="58">
        <v>2</v>
      </c>
      <c r="K48" s="58">
        <v>3</v>
      </c>
      <c r="L48" s="58" t="s">
        <v>31</v>
      </c>
      <c r="M48" s="34">
        <f t="shared" si="5"/>
        <v>3</v>
      </c>
      <c r="N48" s="34" t="str">
        <f t="shared" si="1"/>
        <v>Catastrofico</v>
      </c>
      <c r="O48" s="60">
        <f t="shared" si="2"/>
        <v>2.8333333333333335</v>
      </c>
      <c r="P48" s="60">
        <f t="shared" si="3"/>
        <v>8.5</v>
      </c>
      <c r="Q48" s="34" t="s">
        <v>42</v>
      </c>
      <c r="R48" s="2" t="s">
        <v>127</v>
      </c>
    </row>
    <row r="49" spans="2:18" ht="39.950000000000003">
      <c r="B49" s="34">
        <v>40</v>
      </c>
      <c r="C49" s="100"/>
      <c r="D49" s="2" t="s">
        <v>128</v>
      </c>
      <c r="E49" s="34" t="s">
        <v>34</v>
      </c>
      <c r="F49" s="58">
        <v>1</v>
      </c>
      <c r="G49" s="58">
        <v>1</v>
      </c>
      <c r="H49" s="58">
        <v>1</v>
      </c>
      <c r="I49" s="58">
        <v>1</v>
      </c>
      <c r="J49" s="58">
        <v>2</v>
      </c>
      <c r="K49" s="58">
        <v>1</v>
      </c>
      <c r="L49" s="58" t="s">
        <v>31</v>
      </c>
      <c r="M49" s="34">
        <f t="shared" si="5"/>
        <v>3</v>
      </c>
      <c r="N49" s="34" t="str">
        <f t="shared" si="1"/>
        <v>Menor</v>
      </c>
      <c r="O49" s="60">
        <f t="shared" si="2"/>
        <v>1.1666666666666667</v>
      </c>
      <c r="P49" s="60">
        <f t="shared" si="3"/>
        <v>3.5</v>
      </c>
      <c r="Q49" s="34" t="s">
        <v>99</v>
      </c>
      <c r="R49" s="2" t="s">
        <v>129</v>
      </c>
    </row>
    <row r="50" spans="2:18" ht="48" customHeight="1">
      <c r="B50" s="34">
        <v>41</v>
      </c>
      <c r="C50" s="76" t="s">
        <v>130</v>
      </c>
      <c r="D50" s="65" t="s">
        <v>131</v>
      </c>
      <c r="E50" s="66" t="s">
        <v>30</v>
      </c>
      <c r="F50" s="58">
        <v>3</v>
      </c>
      <c r="G50" s="58">
        <v>3</v>
      </c>
      <c r="H50" s="58">
        <v>1</v>
      </c>
      <c r="I50" s="58">
        <v>1</v>
      </c>
      <c r="J50" s="58">
        <v>2</v>
      </c>
      <c r="K50" s="58">
        <v>3</v>
      </c>
      <c r="L50" s="58" t="s">
        <v>39</v>
      </c>
      <c r="M50" s="34">
        <f t="shared" si="5"/>
        <v>4</v>
      </c>
      <c r="N50" s="34" t="str">
        <f t="shared" si="1"/>
        <v>Moderado</v>
      </c>
      <c r="O50" s="60">
        <f t="shared" si="2"/>
        <v>2.1666666666666665</v>
      </c>
      <c r="P50" s="60">
        <f t="shared" si="3"/>
        <v>8.6666666666666661</v>
      </c>
      <c r="Q50" s="34" t="s">
        <v>42</v>
      </c>
      <c r="R50" s="65" t="s">
        <v>132</v>
      </c>
    </row>
    <row r="51" spans="2:18" ht="83.45" customHeight="1">
      <c r="B51" s="34"/>
      <c r="C51" s="77"/>
      <c r="D51" s="65" t="s">
        <v>133</v>
      </c>
      <c r="E51" s="66" t="s">
        <v>30</v>
      </c>
      <c r="F51" s="58">
        <v>3</v>
      </c>
      <c r="G51" s="58">
        <v>4</v>
      </c>
      <c r="H51" s="58">
        <v>1</v>
      </c>
      <c r="I51" s="58">
        <v>1</v>
      </c>
      <c r="J51" s="58">
        <v>1</v>
      </c>
      <c r="K51" s="58">
        <v>1</v>
      </c>
      <c r="L51" s="58" t="s">
        <v>46</v>
      </c>
      <c r="M51" s="34">
        <f t="shared" si="5"/>
        <v>1</v>
      </c>
      <c r="N51" s="34" t="str">
        <f t="shared" si="1"/>
        <v>Mayor</v>
      </c>
      <c r="O51" s="60">
        <f t="shared" si="2"/>
        <v>1.8333333333333333</v>
      </c>
      <c r="P51" s="60">
        <f t="shared" si="3"/>
        <v>1.8333333333333333</v>
      </c>
      <c r="Q51" s="34" t="s">
        <v>80</v>
      </c>
      <c r="R51" s="2" t="s">
        <v>134</v>
      </c>
    </row>
    <row r="52" spans="2:18" ht="48" customHeight="1">
      <c r="B52" s="34"/>
      <c r="C52" s="77"/>
      <c r="D52" s="65" t="s">
        <v>135</v>
      </c>
      <c r="E52" s="66" t="s">
        <v>30</v>
      </c>
      <c r="F52" s="58">
        <v>3</v>
      </c>
      <c r="G52" s="58">
        <v>3</v>
      </c>
      <c r="H52" s="58">
        <v>1</v>
      </c>
      <c r="I52" s="58">
        <v>2</v>
      </c>
      <c r="J52" s="58">
        <v>1</v>
      </c>
      <c r="K52" s="58">
        <v>1</v>
      </c>
      <c r="L52" s="58" t="s">
        <v>39</v>
      </c>
      <c r="M52" s="34">
        <f t="shared" si="5"/>
        <v>4</v>
      </c>
      <c r="N52" s="34" t="str">
        <f t="shared" si="1"/>
        <v>Moderado</v>
      </c>
      <c r="O52" s="60">
        <f t="shared" si="2"/>
        <v>1.8333333333333333</v>
      </c>
      <c r="P52" s="60">
        <f t="shared" si="3"/>
        <v>7.333333333333333</v>
      </c>
      <c r="Q52" s="34" t="str">
        <f t="shared" si="4"/>
        <v>Medio</v>
      </c>
      <c r="R52" s="65" t="s">
        <v>136</v>
      </c>
    </row>
    <row r="53" spans="2:18" ht="48" customHeight="1">
      <c r="B53" s="34">
        <v>42</v>
      </c>
      <c r="C53" s="78"/>
      <c r="D53" s="65" t="s">
        <v>137</v>
      </c>
      <c r="E53" s="66" t="s">
        <v>138</v>
      </c>
      <c r="F53" s="58">
        <v>1</v>
      </c>
      <c r="G53" s="58">
        <v>2</v>
      </c>
      <c r="H53" s="58">
        <v>3</v>
      </c>
      <c r="I53" s="58">
        <v>1</v>
      </c>
      <c r="J53" s="58">
        <v>3</v>
      </c>
      <c r="K53" s="58">
        <v>3</v>
      </c>
      <c r="L53" s="58" t="s">
        <v>31</v>
      </c>
      <c r="M53" s="34">
        <f t="shared" si="5"/>
        <v>3</v>
      </c>
      <c r="N53" s="34" t="str">
        <f t="shared" si="1"/>
        <v>Moderado</v>
      </c>
      <c r="O53" s="60">
        <f t="shared" si="2"/>
        <v>2.1666666666666665</v>
      </c>
      <c r="P53" s="60">
        <f t="shared" si="3"/>
        <v>6.5</v>
      </c>
      <c r="Q53" s="34" t="str">
        <f t="shared" si="4"/>
        <v>Medio</v>
      </c>
      <c r="R53" s="65" t="s">
        <v>132</v>
      </c>
    </row>
    <row r="54" spans="2:18">
      <c r="B54" s="73" t="s">
        <v>139</v>
      </c>
      <c r="C54" s="73"/>
      <c r="D54" s="73"/>
      <c r="E54" s="73"/>
      <c r="F54" s="73"/>
      <c r="G54" s="73"/>
      <c r="H54" s="73"/>
      <c r="I54" s="73"/>
      <c r="J54" s="73"/>
      <c r="K54" s="73"/>
      <c r="L54" s="73"/>
      <c r="M54" s="73"/>
      <c r="N54" s="73"/>
      <c r="O54" s="73"/>
      <c r="P54" s="73"/>
      <c r="Q54" s="73"/>
      <c r="R54" s="73"/>
    </row>
    <row r="55" spans="2:18">
      <c r="B55" s="73" t="s">
        <v>140</v>
      </c>
      <c r="C55" s="73"/>
      <c r="D55" s="73"/>
      <c r="E55" s="73"/>
      <c r="F55" s="73"/>
      <c r="G55" s="73"/>
      <c r="H55" s="73"/>
      <c r="I55" s="73"/>
      <c r="J55" s="73"/>
      <c r="K55" s="73"/>
      <c r="L55" s="73"/>
      <c r="M55" s="73"/>
      <c r="N55" s="73"/>
      <c r="O55" s="73"/>
      <c r="P55" s="73"/>
      <c r="Q55" s="73"/>
      <c r="R55" s="73"/>
    </row>
    <row r="56" spans="2:18">
      <c r="B56" s="73" t="s">
        <v>141</v>
      </c>
      <c r="C56" s="73"/>
      <c r="D56" s="73"/>
      <c r="E56" s="73"/>
      <c r="F56" s="73"/>
      <c r="G56" s="73"/>
      <c r="H56" s="73"/>
      <c r="I56" s="73"/>
      <c r="J56" s="73"/>
      <c r="K56" s="73"/>
      <c r="L56" s="73"/>
      <c r="M56" s="73"/>
      <c r="N56" s="73"/>
      <c r="O56" s="73"/>
      <c r="P56" s="73"/>
      <c r="Q56" s="73"/>
      <c r="R56" s="73"/>
    </row>
    <row r="57" spans="2:18">
      <c r="B57" s="73" t="s">
        <v>142</v>
      </c>
      <c r="C57" s="73"/>
      <c r="D57" s="73"/>
      <c r="E57" s="73"/>
      <c r="F57" s="73"/>
      <c r="G57" s="73"/>
      <c r="H57" s="73"/>
      <c r="I57" s="73"/>
      <c r="J57" s="73"/>
      <c r="K57" s="73"/>
      <c r="L57" s="73"/>
      <c r="M57" s="73"/>
      <c r="N57" s="73"/>
      <c r="O57" s="73"/>
      <c r="P57" s="73"/>
      <c r="Q57" s="73"/>
      <c r="R57" s="73"/>
    </row>
    <row r="58" spans="2:18" ht="21" customHeight="1">
      <c r="B58" s="73" t="s">
        <v>143</v>
      </c>
      <c r="C58" s="73"/>
      <c r="D58" s="73"/>
      <c r="E58" s="73"/>
      <c r="F58" s="73"/>
      <c r="G58" s="73"/>
      <c r="H58" s="73"/>
      <c r="I58" s="73"/>
      <c r="J58" s="73"/>
      <c r="K58" s="73"/>
      <c r="L58" s="73"/>
      <c r="M58" s="73"/>
      <c r="N58" s="73"/>
      <c r="O58" s="73"/>
      <c r="P58" s="73"/>
      <c r="Q58" s="73"/>
      <c r="R58" s="73"/>
    </row>
    <row r="59" spans="2:18">
      <c r="B59" s="74" t="s">
        <v>144</v>
      </c>
      <c r="C59" s="74"/>
      <c r="D59" s="74"/>
      <c r="E59" s="74"/>
      <c r="F59" s="74"/>
      <c r="G59" s="74"/>
      <c r="H59" s="74"/>
      <c r="I59" s="74"/>
      <c r="J59" s="74"/>
      <c r="K59" s="74"/>
      <c r="L59" s="74"/>
      <c r="M59" s="74"/>
      <c r="N59" s="74"/>
      <c r="O59" s="74"/>
      <c r="P59" s="74"/>
      <c r="Q59" s="74"/>
      <c r="R59" s="74"/>
    </row>
    <row r="60" spans="2:18" ht="94.5" customHeight="1">
      <c r="B60" s="75" t="s">
        <v>145</v>
      </c>
      <c r="C60" s="75"/>
      <c r="D60" s="75"/>
      <c r="E60" s="75"/>
      <c r="F60" s="75"/>
      <c r="G60" s="75"/>
      <c r="H60" s="75"/>
      <c r="I60" s="75"/>
      <c r="J60" s="75"/>
      <c r="K60" s="75"/>
      <c r="L60" s="75"/>
      <c r="M60" s="75"/>
      <c r="N60" s="75"/>
      <c r="O60" s="75"/>
      <c r="P60" s="75"/>
      <c r="Q60" s="75"/>
      <c r="R60" s="75"/>
    </row>
    <row r="61" spans="2:18">
      <c r="B61" s="18"/>
      <c r="C61" s="35"/>
      <c r="D61" s="27"/>
      <c r="E61" s="27"/>
      <c r="F61" s="27"/>
      <c r="G61" s="27"/>
      <c r="H61" s="27"/>
      <c r="I61" s="27"/>
      <c r="J61" s="27"/>
      <c r="K61" s="27"/>
      <c r="L61" s="27"/>
      <c r="M61" s="40"/>
      <c r="N61" s="27"/>
      <c r="O61" s="40"/>
      <c r="P61" s="40"/>
      <c r="Q61" s="40"/>
      <c r="R61" s="27"/>
    </row>
  </sheetData>
  <autoFilter ref="B6:U49" xr:uid="{00000000-0009-0000-0000-000001000000}">
    <filterColumn colId="1" showButton="0"/>
  </autoFilter>
  <mergeCells count="31">
    <mergeCell ref="R5:R6"/>
    <mergeCell ref="N5:N6"/>
    <mergeCell ref="C43:C49"/>
    <mergeCell ref="C18:C23"/>
    <mergeCell ref="C24:C28"/>
    <mergeCell ref="C31:C35"/>
    <mergeCell ref="C36:C40"/>
    <mergeCell ref="C41:C42"/>
    <mergeCell ref="C29:C30"/>
    <mergeCell ref="C15:C17"/>
    <mergeCell ref="D2:Q4"/>
    <mergeCell ref="C10:C14"/>
    <mergeCell ref="E5:E6"/>
    <mergeCell ref="F5:K5"/>
    <mergeCell ref="L5:L6"/>
    <mergeCell ref="B2:C4"/>
    <mergeCell ref="B5:B6"/>
    <mergeCell ref="C5:D6"/>
    <mergeCell ref="M5:M6"/>
    <mergeCell ref="P5:P6"/>
    <mergeCell ref="Q5:Q6"/>
    <mergeCell ref="O5:O6"/>
    <mergeCell ref="C7:C9"/>
    <mergeCell ref="B58:R58"/>
    <mergeCell ref="B59:R59"/>
    <mergeCell ref="B60:R60"/>
    <mergeCell ref="C50:C53"/>
    <mergeCell ref="B54:R54"/>
    <mergeCell ref="B55:R55"/>
    <mergeCell ref="B56:R56"/>
    <mergeCell ref="B57:R57"/>
  </mergeCells>
  <conditionalFormatting sqref="M7:M53 O7:Q53">
    <cfRule type="containsText" dxfId="4" priority="1" operator="containsText" text="Extremo">
      <formula>NOT(ISERROR(SEARCH("Extremo",M7)))</formula>
    </cfRule>
    <cfRule type="containsText" dxfId="3" priority="2" operator="containsText" text="Alto">
      <formula>NOT(ISERROR(SEARCH("Alto",M7)))</formula>
    </cfRule>
    <cfRule type="containsText" dxfId="2" priority="3" operator="containsText" text="Medio">
      <formula>NOT(ISERROR(SEARCH("Medio",M7)))</formula>
    </cfRule>
    <cfRule type="containsText" dxfId="1" priority="4" operator="containsText" text="Bajo">
      <formula>NOT(ISERROR(SEARCH("Bajo",M7)))</formula>
    </cfRule>
    <cfRule type="containsText" dxfId="0" priority="5" operator="containsText" text="Inusual">
      <formula>NOT(ISERROR(SEARCH("Inusual",M7)))</formula>
    </cfRule>
  </conditionalFormatting>
  <dataValidations count="2">
    <dataValidation type="list" allowBlank="1" showInputMessage="1" showErrorMessage="1" sqref="F34:K53 F7:K32" xr:uid="{00000000-0002-0000-0100-000000000000}">
      <formula1>"1,2,3,4,5"</formula1>
    </dataValidation>
    <dataValidation type="list" allowBlank="1" showInputMessage="1" showErrorMessage="1" sqref="L34:L53 L7:L32" xr:uid="{00000000-0002-0000-01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41" orientation="landscape" r:id="rId1"/>
  <colBreaks count="1" manualBreakCount="1">
    <brk id="19" max="41" man="1"/>
  </col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5"/>
  <sheetViews>
    <sheetView showGridLines="0" topLeftCell="A6" zoomScale="130" zoomScaleNormal="130" zoomScalePageLayoutView="130" workbookViewId="0">
      <selection activeCell="E11" sqref="E11"/>
    </sheetView>
  </sheetViews>
  <sheetFormatPr defaultColWidth="11.42578125" defaultRowHeight="12.95" customHeight="1"/>
  <cols>
    <col min="1" max="1" width="6.28515625" style="9" customWidth="1"/>
    <col min="2" max="2" width="4.85546875" style="9" customWidth="1"/>
    <col min="3" max="3" width="5" style="9" customWidth="1"/>
    <col min="4" max="8" width="11.42578125" style="9" customWidth="1"/>
    <col min="9" max="16384" width="11.42578125" style="9"/>
  </cols>
  <sheetData>
    <row r="1" spans="1:8" ht="20.45" customHeight="1">
      <c r="A1" s="1"/>
      <c r="B1" s="1"/>
      <c r="C1" s="13"/>
      <c r="D1" s="1"/>
      <c r="E1" s="1"/>
      <c r="F1" s="1"/>
      <c r="G1" s="1"/>
      <c r="H1" s="1"/>
    </row>
    <row r="2" spans="1:8" ht="12.95" customHeight="1">
      <c r="A2" s="1"/>
      <c r="B2" s="103" t="s">
        <v>146</v>
      </c>
      <c r="C2" s="104"/>
      <c r="D2" s="104"/>
      <c r="E2" s="104"/>
      <c r="F2" s="104"/>
      <c r="G2" s="104"/>
      <c r="H2" s="105"/>
    </row>
    <row r="3" spans="1:8" ht="51" customHeight="1">
      <c r="A3" s="1"/>
      <c r="B3" s="106" t="s">
        <v>147</v>
      </c>
      <c r="C3" s="55">
        <v>5</v>
      </c>
      <c r="D3" s="41" t="e">
        <f>IF(AND($C3='Formato Matriz'!$U$3,D$8='Formato Matriz'!$U$4),"PERFIL","")</f>
        <v>#REF!</v>
      </c>
      <c r="E3" s="42" t="e">
        <f>IF(AND($C3='Formato Matriz'!$U$3,E$8='Formato Matriz'!$U$4),"PERFIL","")</f>
        <v>#REF!</v>
      </c>
      <c r="F3" s="42" t="e">
        <f>IF(AND($C3='Formato Matriz'!$U$3,F$8='Formato Matriz'!$U$4),"PERFIL","")</f>
        <v>#REF!</v>
      </c>
      <c r="G3" s="43" t="e">
        <f>IF(AND($C3='Formato Matriz'!$U$3,G$8='Formato Matriz'!$U$4),"PERFIL","")</f>
        <v>#REF!</v>
      </c>
      <c r="H3" s="43" t="e">
        <f>IF(AND($C3='Formato Matriz'!$U$3,H$8='Formato Matriz'!$U$4),"PERFIL","")</f>
        <v>#REF!</v>
      </c>
    </row>
    <row r="4" spans="1:8" ht="51" customHeight="1">
      <c r="A4" s="1"/>
      <c r="B4" s="106"/>
      <c r="C4" s="55">
        <v>4</v>
      </c>
      <c r="D4" s="41" t="e">
        <f>IF(AND($C4='Formato Matriz'!$U$3,D$8='Formato Matriz'!$U$4),"PERFIL","")</f>
        <v>#REF!</v>
      </c>
      <c r="E4" s="41" t="e">
        <f>IF(AND($C4='Formato Matriz'!$U$3,E$8='Formato Matriz'!$U$4),"PERFIL","")</f>
        <v>#REF!</v>
      </c>
      <c r="F4" s="42" t="e">
        <f>IF(AND($C4='Formato Matriz'!$U$3,F$8='Formato Matriz'!$U$4),"PERFIL","")</f>
        <v>#REF!</v>
      </c>
      <c r="G4" s="43" t="e">
        <f>IF(AND($C4='Formato Matriz'!$U$3,G$8='Formato Matriz'!$U$4),"PERFIL","")</f>
        <v>#REF!</v>
      </c>
      <c r="H4" s="43" t="e">
        <f>IF(AND($C4='Formato Matriz'!$U$3,H$8='Formato Matriz'!$U$4),"PERFIL","")</f>
        <v>#REF!</v>
      </c>
    </row>
    <row r="5" spans="1:8" ht="51" customHeight="1">
      <c r="A5" s="1"/>
      <c r="B5" s="106"/>
      <c r="C5" s="55">
        <v>3</v>
      </c>
      <c r="D5" s="44" t="e">
        <f>IF(AND($C5='Formato Matriz'!$U$3,D$8='Formato Matriz'!$U$4),"PERFIL","")</f>
        <v>#REF!</v>
      </c>
      <c r="E5" s="44" t="e">
        <f>IF(AND($C5='Formato Matriz'!$U$3,E$8='Formato Matriz'!$U$4),"PERFIL","")</f>
        <v>#REF!</v>
      </c>
      <c r="F5" s="41" t="e">
        <f>IF(AND($C5='Formato Matriz'!$U$3,F$8='Formato Matriz'!$U$4),"PERFIL","")</f>
        <v>#REF!</v>
      </c>
      <c r="G5" s="42" t="e">
        <f>IF(AND($C5='Formato Matriz'!$U$3,G$8='Formato Matriz'!$U$4),"PERFIL","")</f>
        <v>#REF!</v>
      </c>
      <c r="H5" s="45" t="e">
        <f>IF(AND($C5='Formato Matriz'!$U$3,H$8='Formato Matriz'!$U$4),"PERFIL","")</f>
        <v>#REF!</v>
      </c>
    </row>
    <row r="6" spans="1:8" ht="51" customHeight="1">
      <c r="A6" s="1"/>
      <c r="B6" s="106"/>
      <c r="C6" s="55">
        <v>2</v>
      </c>
      <c r="D6" s="44" t="e">
        <f>IF(AND($C6='Formato Matriz'!$U$3,D$8='Formato Matriz'!$U$4),"PERFIL","")</f>
        <v>#REF!</v>
      </c>
      <c r="E6" s="44" t="e">
        <f>IF(AND($C6='Formato Matriz'!$U$3,E$8='Formato Matriz'!$U$4),"PERFIL","")</f>
        <v>#REF!</v>
      </c>
      <c r="F6" s="41" t="e">
        <f>IF(AND($C6='Formato Matriz'!$U$3,F$8='Formato Matriz'!$U$4),"PERFIL","")</f>
        <v>#REF!</v>
      </c>
      <c r="G6" s="42" t="e">
        <f>IF(AND($C6='Formato Matriz'!$U$3,G$8='Formato Matriz'!$U$4),"PERFIL","")</f>
        <v>#REF!</v>
      </c>
      <c r="H6" s="42" t="e">
        <f>IF(AND($C6='Formato Matriz'!$U$3,H$8='Formato Matriz'!$U$4),"PERFIL","")</f>
        <v>#REF!</v>
      </c>
    </row>
    <row r="7" spans="1:8" ht="51" customHeight="1">
      <c r="A7" s="1"/>
      <c r="B7" s="106"/>
      <c r="C7" s="55">
        <v>1</v>
      </c>
      <c r="D7" s="46" t="e">
        <f>IF(AND($C7='Formato Matriz'!$U$3,D$8='Formato Matriz'!$U$4),"PERFIL","")</f>
        <v>#REF!</v>
      </c>
      <c r="E7" s="44" t="e">
        <f>IF(AND($C7='Formato Matriz'!$U$3,E$8='Formato Matriz'!$U$4),"PERFIL","")</f>
        <v>#REF!</v>
      </c>
      <c r="F7" s="41" t="e">
        <f>IF(AND($C7='Formato Matriz'!$U$3,F$8='Formato Matriz'!$U$4),"PERFIL","")</f>
        <v>#REF!</v>
      </c>
      <c r="G7" s="41" t="e">
        <f>IF(AND($C7='Formato Matriz'!$U$3,G$8='Formato Matriz'!$U$4),"PERFIL","")</f>
        <v>#REF!</v>
      </c>
      <c r="H7" s="42" t="e">
        <f>IF(AND($C7='Formato Matriz'!$U$3,H$8='Formato Matriz'!$U$4),"PERFIL","")</f>
        <v>#REF!</v>
      </c>
    </row>
    <row r="8" spans="1:8" ht="13.35">
      <c r="A8" s="13"/>
      <c r="B8" s="55"/>
      <c r="C8" s="55"/>
      <c r="D8" s="55">
        <v>1</v>
      </c>
      <c r="E8" s="55">
        <v>2</v>
      </c>
      <c r="F8" s="55">
        <v>3</v>
      </c>
      <c r="G8" s="55">
        <v>4</v>
      </c>
      <c r="H8" s="55">
        <v>5</v>
      </c>
    </row>
    <row r="9" spans="1:8" ht="13.35">
      <c r="A9" s="1"/>
      <c r="B9" s="21"/>
      <c r="C9" s="55"/>
      <c r="D9" s="107" t="s">
        <v>148</v>
      </c>
      <c r="E9" s="107"/>
      <c r="F9" s="107"/>
      <c r="G9" s="107"/>
      <c r="H9" s="107"/>
    </row>
    <row r="10" spans="1:8" ht="13.35">
      <c r="A10" s="1"/>
      <c r="B10" s="19"/>
      <c r="C10" s="20"/>
      <c r="D10" s="19"/>
      <c r="E10" s="19"/>
      <c r="F10" s="19"/>
      <c r="G10" s="19"/>
      <c r="H10" s="19"/>
    </row>
    <row r="11" spans="1:8" ht="13.5" customHeight="1">
      <c r="A11" s="1"/>
      <c r="B11" s="110"/>
      <c r="C11" s="110"/>
      <c r="D11" s="19" t="s">
        <v>106</v>
      </c>
      <c r="E11" s="22" t="s">
        <v>149</v>
      </c>
      <c r="F11" s="1"/>
      <c r="G11" s="1"/>
      <c r="H11" s="1"/>
    </row>
    <row r="12" spans="1:8" ht="13.5" customHeight="1">
      <c r="A12" s="1"/>
      <c r="B12" s="111"/>
      <c r="C12" s="111"/>
      <c r="D12" s="19" t="s">
        <v>80</v>
      </c>
      <c r="E12" s="1" t="s">
        <v>150</v>
      </c>
      <c r="F12" s="1"/>
      <c r="G12" s="1"/>
      <c r="H12" s="1"/>
    </row>
    <row r="13" spans="1:8" ht="13.5" customHeight="1">
      <c r="A13" s="1"/>
      <c r="B13" s="112"/>
      <c r="C13" s="112"/>
      <c r="D13" s="19" t="s">
        <v>99</v>
      </c>
      <c r="E13" s="1" t="s">
        <v>151</v>
      </c>
      <c r="F13" s="1"/>
      <c r="G13" s="1"/>
      <c r="H13" s="1"/>
    </row>
    <row r="14" spans="1:8" ht="13.5" customHeight="1">
      <c r="A14" s="1"/>
      <c r="B14" s="108"/>
      <c r="C14" s="108"/>
      <c r="D14" s="23" t="s">
        <v>42</v>
      </c>
      <c r="E14" s="1" t="s">
        <v>152</v>
      </c>
      <c r="F14" s="1"/>
      <c r="G14" s="1"/>
      <c r="H14" s="1"/>
    </row>
    <row r="15" spans="1:8" ht="13.5" customHeight="1">
      <c r="A15" s="1"/>
      <c r="B15" s="109"/>
      <c r="C15" s="109"/>
      <c r="D15" s="19" t="s">
        <v>153</v>
      </c>
      <c r="E15" s="1" t="s">
        <v>154</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18"/>
  <sheetViews>
    <sheetView showGridLines="0" topLeftCell="A4" zoomScale="85" zoomScaleNormal="85" zoomScaleSheetLayoutView="85" zoomScalePageLayoutView="130" workbookViewId="0">
      <selection activeCell="B5" sqref="B5"/>
    </sheetView>
  </sheetViews>
  <sheetFormatPr defaultColWidth="11.42578125" defaultRowHeight="12.95" customHeight="1"/>
  <cols>
    <col min="1" max="1" width="5.85546875" style="9" customWidth="1"/>
    <col min="2" max="2" width="13.42578125" style="9" bestFit="1" customWidth="1"/>
    <col min="3" max="3" width="20" style="9" customWidth="1"/>
    <col min="4" max="4" width="22.85546875" style="9" customWidth="1"/>
    <col min="5" max="5" width="22" style="10" customWidth="1"/>
    <col min="6" max="6" width="24.42578125" style="9" customWidth="1"/>
    <col min="7" max="7" width="23" style="11" customWidth="1"/>
    <col min="8" max="8" width="42.140625" style="12" customWidth="1"/>
    <col min="9" max="9" width="29.42578125" style="9" customWidth="1"/>
    <col min="10" max="10" width="5.28515625" style="9" customWidth="1"/>
    <col min="11" max="16384" width="11.42578125" style="9"/>
  </cols>
  <sheetData>
    <row r="1" spans="2:10" ht="24.95" customHeight="1"/>
    <row r="2" spans="2:10" ht="19.5" customHeight="1">
      <c r="B2" s="117" t="s">
        <v>155</v>
      </c>
      <c r="C2" s="117"/>
      <c r="D2" s="117"/>
      <c r="E2" s="117"/>
      <c r="F2" s="117"/>
      <c r="G2" s="117"/>
      <c r="H2" s="9"/>
    </row>
    <row r="3" spans="2:10" ht="17.45" customHeight="1">
      <c r="B3" s="56" t="s">
        <v>156</v>
      </c>
      <c r="C3" s="56" t="s">
        <v>157</v>
      </c>
      <c r="D3" s="116" t="s">
        <v>158</v>
      </c>
      <c r="E3" s="116"/>
      <c r="F3" s="116"/>
      <c r="G3" s="116"/>
      <c r="H3" s="9"/>
    </row>
    <row r="4" spans="2:10" ht="16.5" customHeight="1">
      <c r="B4" s="3">
        <v>1</v>
      </c>
      <c r="C4" s="4" t="s">
        <v>159</v>
      </c>
      <c r="D4" s="80" t="s">
        <v>160</v>
      </c>
      <c r="E4" s="80"/>
      <c r="F4" s="80"/>
      <c r="G4" s="80"/>
      <c r="H4" s="9"/>
    </row>
    <row r="5" spans="2:10" ht="16.5" customHeight="1">
      <c r="B5" s="3">
        <v>2</v>
      </c>
      <c r="C5" s="31" t="s">
        <v>161</v>
      </c>
      <c r="D5" s="80" t="s">
        <v>162</v>
      </c>
      <c r="E5" s="80"/>
      <c r="F5" s="80"/>
      <c r="G5" s="80"/>
      <c r="H5" s="36"/>
    </row>
    <row r="6" spans="2:10" ht="16.5" customHeight="1">
      <c r="B6" s="3">
        <v>3</v>
      </c>
      <c r="C6" s="6" t="s">
        <v>163</v>
      </c>
      <c r="D6" s="80" t="s">
        <v>164</v>
      </c>
      <c r="E6" s="80"/>
      <c r="F6" s="80"/>
      <c r="G6" s="80"/>
      <c r="H6" s="36"/>
    </row>
    <row r="7" spans="2:10" ht="16.5" customHeight="1">
      <c r="B7" s="3">
        <v>4</v>
      </c>
      <c r="C7" s="7" t="s">
        <v>165</v>
      </c>
      <c r="D7" s="80" t="s">
        <v>166</v>
      </c>
      <c r="E7" s="80"/>
      <c r="F7" s="80"/>
      <c r="G7" s="80"/>
      <c r="H7" s="37"/>
    </row>
    <row r="8" spans="2:10" ht="16.5" customHeight="1">
      <c r="B8" s="3">
        <v>5</v>
      </c>
      <c r="C8" s="8" t="s">
        <v>167</v>
      </c>
      <c r="D8" s="80" t="s">
        <v>168</v>
      </c>
      <c r="E8" s="80"/>
      <c r="F8" s="80"/>
      <c r="G8" s="80"/>
      <c r="H8" s="37"/>
    </row>
    <row r="9" spans="2:10" ht="23.45" customHeight="1">
      <c r="H9" s="38"/>
    </row>
    <row r="10" spans="2:10" ht="18" customHeight="1">
      <c r="B10" s="113" t="s">
        <v>169</v>
      </c>
      <c r="C10" s="114"/>
      <c r="D10" s="114"/>
      <c r="E10" s="114"/>
      <c r="F10" s="114"/>
      <c r="G10" s="114"/>
      <c r="H10" s="114"/>
      <c r="I10" s="115"/>
    </row>
    <row r="11" spans="2:10" ht="17.45" customHeight="1">
      <c r="B11" s="56" t="s">
        <v>156</v>
      </c>
      <c r="C11" s="56" t="s">
        <v>170</v>
      </c>
      <c r="D11" s="24" t="s">
        <v>171</v>
      </c>
      <c r="E11" s="24" t="s">
        <v>172</v>
      </c>
      <c r="F11" s="54" t="s">
        <v>173</v>
      </c>
      <c r="G11" s="25" t="s">
        <v>174</v>
      </c>
      <c r="H11" s="25" t="s">
        <v>175</v>
      </c>
      <c r="I11" s="24" t="s">
        <v>176</v>
      </c>
      <c r="J11" s="13"/>
    </row>
    <row r="12" spans="2:10" ht="39.950000000000003">
      <c r="B12" s="14">
        <v>1</v>
      </c>
      <c r="C12" s="4" t="s">
        <v>177</v>
      </c>
      <c r="D12" s="2" t="s">
        <v>178</v>
      </c>
      <c r="E12" s="2" t="s">
        <v>179</v>
      </c>
      <c r="F12" s="15" t="s">
        <v>180</v>
      </c>
      <c r="G12" s="16" t="s">
        <v>181</v>
      </c>
      <c r="H12" s="17" t="s">
        <v>182</v>
      </c>
      <c r="I12" s="2" t="s">
        <v>183</v>
      </c>
      <c r="J12" s="18"/>
    </row>
    <row r="13" spans="2:10" ht="53.45">
      <c r="B13" s="14">
        <v>2</v>
      </c>
      <c r="C13" s="5" t="s">
        <v>184</v>
      </c>
      <c r="D13" s="2" t="s">
        <v>185</v>
      </c>
      <c r="E13" s="2" t="s">
        <v>186</v>
      </c>
      <c r="F13" s="15" t="s">
        <v>187</v>
      </c>
      <c r="G13" s="16" t="s">
        <v>188</v>
      </c>
      <c r="H13" s="17" t="s">
        <v>189</v>
      </c>
      <c r="I13" s="2" t="s">
        <v>190</v>
      </c>
      <c r="J13" s="18"/>
    </row>
    <row r="14" spans="2:10" ht="66.75">
      <c r="B14" s="14">
        <v>3</v>
      </c>
      <c r="C14" s="6" t="s">
        <v>191</v>
      </c>
      <c r="D14" s="2" t="s">
        <v>192</v>
      </c>
      <c r="E14" s="2" t="s">
        <v>193</v>
      </c>
      <c r="F14" s="15" t="s">
        <v>194</v>
      </c>
      <c r="G14" s="16" t="s">
        <v>195</v>
      </c>
      <c r="H14" s="17" t="s">
        <v>196</v>
      </c>
      <c r="I14" s="2" t="s">
        <v>197</v>
      </c>
      <c r="J14" s="18"/>
    </row>
    <row r="15" spans="2:10" ht="53.45">
      <c r="B15" s="14">
        <v>4</v>
      </c>
      <c r="C15" s="7" t="s">
        <v>198</v>
      </c>
      <c r="D15" s="2" t="s">
        <v>199</v>
      </c>
      <c r="E15" s="2" t="s">
        <v>200</v>
      </c>
      <c r="F15" s="15" t="s">
        <v>201</v>
      </c>
      <c r="G15" s="16" t="s">
        <v>202</v>
      </c>
      <c r="H15" s="17" t="s">
        <v>203</v>
      </c>
      <c r="I15" s="2" t="s">
        <v>204</v>
      </c>
      <c r="J15" s="18"/>
    </row>
    <row r="16" spans="2:10" ht="53.45">
      <c r="B16" s="14">
        <v>5</v>
      </c>
      <c r="C16" s="8" t="s">
        <v>205</v>
      </c>
      <c r="D16" s="2" t="s">
        <v>206</v>
      </c>
      <c r="E16" s="2" t="s">
        <v>207</v>
      </c>
      <c r="F16" s="15" t="s">
        <v>208</v>
      </c>
      <c r="G16" s="16" t="s">
        <v>209</v>
      </c>
      <c r="H16" s="17" t="s">
        <v>210</v>
      </c>
      <c r="I16" s="2" t="s">
        <v>211</v>
      </c>
      <c r="J16" s="18"/>
    </row>
    <row r="17" spans="2:10" ht="13.35">
      <c r="B17" s="30" t="s">
        <v>212</v>
      </c>
      <c r="C17" s="27"/>
      <c r="D17" s="27"/>
      <c r="E17" s="27"/>
      <c r="F17" s="27"/>
      <c r="G17" s="28"/>
      <c r="H17" s="29"/>
      <c r="I17" s="27"/>
      <c r="J17" s="18"/>
    </row>
    <row r="18" spans="2:10" ht="13.35">
      <c r="B18" s="26"/>
      <c r="D18" s="27"/>
      <c r="E18" s="27"/>
      <c r="F18" s="27"/>
      <c r="G18" s="28"/>
      <c r="H18" s="29"/>
      <c r="I18" s="27"/>
      <c r="J18" s="18"/>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F061EBCC017B04180349242902E2543" ma:contentTypeVersion="29" ma:contentTypeDescription="Crear nuevo documento." ma:contentTypeScope="" ma:versionID="f8da26c62f15fde624cfcc62584a3220">
  <xsd:schema xmlns:xsd="http://www.w3.org/2001/XMLSchema" xmlns:xs="http://www.w3.org/2001/XMLSchema" xmlns:p="http://schemas.microsoft.com/office/2006/metadata/properties" xmlns:ns2="ac56c1f3-31c0-453f-a621-bb840a5ce20c" xmlns:ns3="0ed227f2-6739-4257-89f1-7c6ba58b139c" targetNamespace="http://schemas.microsoft.com/office/2006/metadata/properties" ma:root="true" ma:fieldsID="e237522f9fa42f237da17e6c1759a863" ns2:_="" ns3:_="">
    <xsd:import namespace="ac56c1f3-31c0-453f-a621-bb840a5ce20c"/>
    <xsd:import namespace="0ed227f2-6739-4257-89f1-7c6ba58b139c"/>
    <xsd:element name="properties">
      <xsd:complexType>
        <xsd:sequence>
          <xsd:element name="documentManagement">
            <xsd:complexType>
              <xsd:all>
                <xsd:element ref="ns2:Link" minOccurs="0"/>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ink2"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56c1f3-31c0-453f-a621-bb840a5ce20c" elementFormDefault="qualified">
    <xsd:import namespace="http://schemas.microsoft.com/office/2006/documentManagement/types"/>
    <xsd:import namespace="http://schemas.microsoft.com/office/infopath/2007/PartnerControls"/>
    <xsd:element name="Link" ma:index="2"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hidden="true"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hidden="true" ma:internalName="MediaServiceLocation" ma:readOnly="true">
      <xsd:simpleType>
        <xsd:restriction base="dms:Text"/>
      </xsd:simpleType>
    </xsd:element>
    <xsd:element name="MediaServiceOCR" ma:index="15" nillable="true" ma:displayName="Extracted Text" ma:hidden="true" ma:internalName="MediaServiceOCR"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hidden="true" ma:internalName="MediaServiceKeyPoints" ma:readOnly="true">
      <xsd:simpleType>
        <xsd:restriction base="dms:Note"/>
      </xsd:simpleType>
    </xsd:element>
    <xsd:element name="MediaLengthInSeconds" ma:index="20" nillable="true" ma:displayName="Length (seconds)" ma:hidden="true" ma:internalName="MediaLengthInSeconds" ma:readOnly="true">
      <xsd:simpleType>
        <xsd:restriction base="dms:Unknown"/>
      </xsd:simpleType>
    </xsd:element>
    <xsd:element name="Link2" ma:index="22" nillable="true" ma:displayName="Link 2" ma:format="Hyperlink" ma:hidden="true" ma:internalName="Link2"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2785dc40-82a5-43c1-b5c0-b2abc6a1798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d227f2-6739-4257-89f1-7c6ba58b139c" elementFormDefault="qualified">
    <xsd:import namespace="http://schemas.microsoft.com/office/2006/documentManagement/types"/>
    <xsd:import namespace="http://schemas.microsoft.com/office/infopath/2007/PartnerControls"/>
    <xsd:element name="SharedWithUsers" ma:index="16" nillable="true" ma:displayName="Compartido con"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hidden="true" ma:internalName="SharedWithDetails" ma:readOnly="true">
      <xsd:simpleType>
        <xsd:restriction base="dms:Note"/>
      </xsd:simpleType>
    </xsd:element>
    <xsd:element name="TaxCatchAll" ma:index="25" nillable="true" ma:displayName="Taxonomy Catch All Column" ma:hidden="true" ma:list="{75f03999-c501-472b-9b64-a242e3f30f52}" ma:internalName="TaxCatchAll" ma:showField="CatchAllData" ma:web="0ed227f2-6739-4257-89f1-7c6ba58b13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ink xmlns="ac56c1f3-31c0-453f-a621-bb840a5ce20c">
      <Url xsi:nil="true"/>
      <Description xsi:nil="true"/>
    </Link>
    <Link2 xmlns="ac56c1f3-31c0-453f-a621-bb840a5ce20c">
      <Url xsi:nil="true"/>
      <Description xsi:nil="true"/>
    </Link2>
    <lcf76f155ced4ddcb4097134ff3c332f xmlns="ac56c1f3-31c0-453f-a621-bb840a5ce20c">
      <Terms xmlns="http://schemas.microsoft.com/office/infopath/2007/PartnerControls"/>
    </lcf76f155ced4ddcb4097134ff3c332f>
    <TaxCatchAll xmlns="0ed227f2-6739-4257-89f1-7c6ba58b139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8B89F5-A2AC-4639-93BE-32B26A278DDE}"/>
</file>

<file path=customXml/itemProps2.xml><?xml version="1.0" encoding="utf-8"?>
<ds:datastoreItem xmlns:ds="http://schemas.openxmlformats.org/officeDocument/2006/customXml" ds:itemID="{DFC7624C-0C57-4CEE-96FD-0761E3E56D65}"/>
</file>

<file path=customXml/itemProps3.xml><?xml version="1.0" encoding="utf-8"?>
<ds:datastoreItem xmlns:ds="http://schemas.openxmlformats.org/officeDocument/2006/customXml" ds:itemID="{3C4DDC5C-BDA1-4A6E-9697-7F0034C9284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Santiago Carrillo</dc:creator>
  <cp:keywords/>
  <dc:description/>
  <cp:lastModifiedBy>Diego Ivan Martinez Bayona</cp:lastModifiedBy>
  <cp:revision/>
  <dcterms:created xsi:type="dcterms:W3CDTF">2017-07-05T14:58:05Z</dcterms:created>
  <dcterms:modified xsi:type="dcterms:W3CDTF">2023-12-27T19:34:10Z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0x0101007F061EBCC017B04180349242902E2543</vt:lpwstr>
  </property>
</Properties>
</file>